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252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C77" i="1"/>
  <c r="C75"/>
  <c r="B30"/>
  <c r="G56"/>
  <c r="G55"/>
  <c r="D56"/>
  <c r="D55"/>
  <c r="D57" s="1"/>
  <c r="B67" s="1"/>
  <c r="D49" l="1"/>
  <c r="B71" s="1"/>
  <c r="C41"/>
  <c r="F34"/>
  <c r="B42" s="1"/>
  <c r="B27"/>
  <c r="B29" s="1"/>
  <c r="D17"/>
  <c r="B40" s="1"/>
  <c r="D18"/>
  <c r="H18" s="1"/>
  <c r="C24" s="1"/>
  <c r="C27" s="1"/>
  <c r="C29" s="1"/>
  <c r="C9"/>
  <c r="C13" s="1"/>
  <c r="B9"/>
  <c r="B13" s="1"/>
  <c r="D4"/>
  <c r="D3"/>
  <c r="B41" l="1"/>
  <c r="B43" s="1"/>
  <c r="B35"/>
  <c r="D35" s="1"/>
  <c r="F35" s="1"/>
  <c r="C42" s="1"/>
  <c r="E17"/>
  <c r="B69"/>
  <c r="F36"/>
  <c r="B70" s="1"/>
  <c r="D5"/>
  <c r="C65" s="1"/>
  <c r="B48" l="1"/>
  <c r="B49"/>
  <c r="C49"/>
  <c r="E18"/>
  <c r="G17"/>
  <c r="H17" l="1"/>
  <c r="C40"/>
  <c r="C43" s="1"/>
  <c r="B50"/>
  <c r="B51" l="1"/>
  <c r="C48"/>
  <c r="C50" s="1"/>
  <c r="C51" s="1"/>
  <c r="D43"/>
  <c r="G60" l="1"/>
  <c r="D60"/>
  <c r="G59"/>
  <c r="G61" s="1"/>
  <c r="B72" s="1"/>
  <c r="D59"/>
  <c r="D61" s="1"/>
  <c r="B68" s="1"/>
  <c r="C73" s="1"/>
  <c r="C74" s="1"/>
  <c r="C76" s="1"/>
  <c r="C78" s="1"/>
  <c r="C79" s="1"/>
  <c r="C80" s="1"/>
  <c r="D50"/>
</calcChain>
</file>

<file path=xl/sharedStrings.xml><?xml version="1.0" encoding="utf-8"?>
<sst xmlns="http://schemas.openxmlformats.org/spreadsheetml/2006/main" count="99" uniqueCount="70">
  <si>
    <t>1,BUDGET DELLE VENDITE</t>
  </si>
  <si>
    <t>Prodotto</t>
  </si>
  <si>
    <t>Vendite annuali</t>
  </si>
  <si>
    <t>Prezzo</t>
  </si>
  <si>
    <t>Ricavi tot.</t>
  </si>
  <si>
    <t>2,BUDGET DELLA PRODUZIONE</t>
  </si>
  <si>
    <t>Descrizione</t>
  </si>
  <si>
    <t>vendite programmate</t>
  </si>
  <si>
    <t>rimanenze finali</t>
  </si>
  <si>
    <t>Quantita da produrre</t>
  </si>
  <si>
    <t>fabbisogno</t>
  </si>
  <si>
    <t>TOTALE</t>
  </si>
  <si>
    <t>3,BUDGET DEGLI APPROVVIGIONAMENTI</t>
  </si>
  <si>
    <t>-esistenze iniziali</t>
  </si>
  <si>
    <t>Quantita da acquistare</t>
  </si>
  <si>
    <t>costo unitario</t>
  </si>
  <si>
    <t>costo complessivo</t>
  </si>
  <si>
    <t>costo tot approv materie</t>
  </si>
  <si>
    <t>4,BUDGET MANODOPERA DIRETTA</t>
  </si>
  <si>
    <t>prodotti</t>
  </si>
  <si>
    <t>produzione 
programmata</t>
  </si>
  <si>
    <t>ore lavorate</t>
  </si>
  <si>
    <t>costo orario
 standard</t>
  </si>
  <si>
    <t>costo manodopera
 diretta</t>
  </si>
  <si>
    <t>5,BUDGET DEL COSTO PRIMO PROGRAMMATO</t>
  </si>
  <si>
    <t>MOD</t>
  </si>
  <si>
    <t>costo primo</t>
  </si>
  <si>
    <t>Costo indiretto</t>
  </si>
  <si>
    <t>costo industriale unitario</t>
  </si>
  <si>
    <t>DESCRIZIONE</t>
  </si>
  <si>
    <t>E.I.</t>
  </si>
  <si>
    <t>R.F.</t>
  </si>
  <si>
    <t>QUANTITA</t>
  </si>
  <si>
    <t>COSTO UNITARIO</t>
  </si>
  <si>
    <t xml:space="preserve">VALORE
COMPLESSIVO </t>
  </si>
  <si>
    <t>VALORE COMPLESSIVO ES. IN, MATERIE PRIME</t>
  </si>
  <si>
    <t>VALORE COMPLESSIVO ES.INIZIALI PRODOTTI</t>
  </si>
  <si>
    <t>8,BUDGET ECONOMICO</t>
  </si>
  <si>
    <t>PARZIALE</t>
  </si>
  <si>
    <t>Ricavi delle vendite (B.1)</t>
  </si>
  <si>
    <t>Costo del venduto:</t>
  </si>
  <si>
    <t>EI(b.7)</t>
  </si>
  <si>
    <t>Ei prodotti (b.7)</t>
  </si>
  <si>
    <t>costo d'acquisto mat prime(b.3)</t>
  </si>
  <si>
    <t>costo madodopera (b.4)</t>
  </si>
  <si>
    <t>costi industr indiretti(b.6)</t>
  </si>
  <si>
    <t>-rimanenze finali</t>
  </si>
  <si>
    <t>TOTALE COSTO DEL VENDUTO</t>
  </si>
  <si>
    <t>MARGINE LORDO INDUSTRIALE</t>
  </si>
  <si>
    <t>-costi amminis e commerc</t>
  </si>
  <si>
    <t>EBIT</t>
  </si>
  <si>
    <t>-gestione finanz</t>
  </si>
  <si>
    <t>RISULTATO PRIMA DELEL IMPOSTE</t>
  </si>
  <si>
    <t>-imposte</t>
  </si>
  <si>
    <t>RISULTATO NETTO</t>
  </si>
  <si>
    <t>CALCETTO</t>
  </si>
  <si>
    <t>PANNETTA</t>
  </si>
  <si>
    <t>-Ei</t>
  </si>
  <si>
    <t>Materie</t>
  </si>
  <si>
    <t>unita di prodotto
da fabbricare</t>
  </si>
  <si>
    <t>Stardard fisico</t>
  </si>
  <si>
    <t>fabbisogno
materie</t>
  </si>
  <si>
    <t>PANETTA</t>
  </si>
  <si>
    <t>fabbisogno 
totale
materie</t>
  </si>
  <si>
    <t>CACAO</t>
  </si>
  <si>
    <t>LATTE</t>
  </si>
  <si>
    <t>fabbisogno
 unitario MOD</t>
  </si>
  <si>
    <t>Costo materia CACAO</t>
  </si>
  <si>
    <t>Costo materia LATTE</t>
  </si>
  <si>
    <t>6,BUDGET DEL COSTO INDUSTRIALE PROGRAMMATO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</si>
</sst>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3" xfId="0" applyBorder="1"/>
    <xf numFmtId="0" fontId="0" fillId="0" borderId="13" xfId="0" applyBorder="1"/>
    <xf numFmtId="0" fontId="0" fillId="0" borderId="13" xfId="0" applyFont="1" applyBorder="1"/>
    <xf numFmtId="0" fontId="0" fillId="0" borderId="7" xfId="0" quotePrefix="1" applyBorder="1"/>
    <xf numFmtId="0" fontId="0" fillId="0" borderId="14" xfId="0" applyBorder="1"/>
    <xf numFmtId="0" fontId="0" fillId="0" borderId="15" xfId="0" applyBorder="1"/>
    <xf numFmtId="0" fontId="2" fillId="0" borderId="9" xfId="0" applyFont="1" applyBorder="1"/>
    <xf numFmtId="0" fontId="2" fillId="0" borderId="16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4" xfId="0" applyBorder="1"/>
    <xf numFmtId="0" fontId="0" fillId="0" borderId="5" xfId="0" applyBorder="1"/>
    <xf numFmtId="0" fontId="0" fillId="0" borderId="17" xfId="0" applyBorder="1"/>
    <xf numFmtId="0" fontId="0" fillId="0" borderId="16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49" fontId="0" fillId="0" borderId="7" xfId="0" applyNumberFormat="1" applyBorder="1"/>
    <xf numFmtId="0" fontId="0" fillId="0" borderId="19" xfId="0" applyBorder="1"/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/>
    <xf numFmtId="0" fontId="2" fillId="0" borderId="7" xfId="0" applyFont="1" applyFill="1" applyBorder="1"/>
    <xf numFmtId="0" fontId="2" fillId="0" borderId="12" xfId="0" applyFont="1" applyFill="1" applyBorder="1"/>
    <xf numFmtId="0" fontId="0" fillId="0" borderId="7" xfId="0" applyFill="1" applyBorder="1"/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0" fillId="0" borderId="4" xfId="0" applyFill="1" applyBorder="1"/>
    <xf numFmtId="0" fontId="0" fillId="0" borderId="7" xfId="0" quotePrefix="1" applyFill="1" applyBorder="1"/>
    <xf numFmtId="0" fontId="2" fillId="0" borderId="18" xfId="0" applyFont="1" applyFill="1" applyBorder="1"/>
    <xf numFmtId="0" fontId="2" fillId="0" borderId="9" xfId="0" applyFont="1" applyFill="1" applyBorder="1"/>
    <xf numFmtId="0" fontId="0" fillId="0" borderId="18" xfId="0" quotePrefix="1" applyBorder="1"/>
    <xf numFmtId="2" fontId="0" fillId="0" borderId="15" xfId="0" applyNumberFormat="1" applyBorder="1"/>
    <xf numFmtId="0" fontId="2" fillId="0" borderId="13" xfId="0" applyFont="1" applyBorder="1"/>
    <xf numFmtId="0" fontId="0" fillId="0" borderId="18" xfId="0" quotePrefix="1" applyFont="1" applyFill="1" applyBorder="1"/>
    <xf numFmtId="2" fontId="0" fillId="0" borderId="8" xfId="0" applyNumberFormat="1" applyBorder="1"/>
    <xf numFmtId="43" fontId="0" fillId="0" borderId="11" xfId="1" applyFont="1" applyBorder="1"/>
    <xf numFmtId="43" fontId="0" fillId="0" borderId="13" xfId="1" applyFont="1" applyBorder="1"/>
    <xf numFmtId="43" fontId="2" fillId="0" borderId="15" xfId="0" applyNumberFormat="1" applyFont="1" applyBorder="1"/>
    <xf numFmtId="43" fontId="2" fillId="0" borderId="11" xfId="1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3" fontId="0" fillId="0" borderId="0" xfId="1" applyFont="1"/>
    <xf numFmtId="43" fontId="2" fillId="0" borderId="2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2" fontId="2" fillId="0" borderId="16" xfId="0" applyNumberFormat="1" applyFont="1" applyBorder="1"/>
    <xf numFmtId="2" fontId="2" fillId="0" borderId="10" xfId="0" applyNumberFormat="1" applyFont="1" applyBorder="1"/>
    <xf numFmtId="2" fontId="0" fillId="0" borderId="13" xfId="0" applyNumberFormat="1" applyBorder="1"/>
    <xf numFmtId="43" fontId="2" fillId="0" borderId="8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65" workbookViewId="0">
      <selection activeCell="D72" sqref="D72"/>
    </sheetView>
  </sheetViews>
  <sheetFormatPr defaultRowHeight="15"/>
  <cols>
    <col min="1" max="1" width="42.7109375" bestFit="1" customWidth="1"/>
    <col min="2" max="2" width="17.85546875" bestFit="1" customWidth="1"/>
    <col min="3" max="3" width="18.42578125" customWidth="1"/>
    <col min="4" max="4" width="14.28515625" customWidth="1"/>
    <col min="5" max="5" width="10.42578125" bestFit="1" customWidth="1"/>
    <col min="6" max="6" width="16.42578125" bestFit="1" customWidth="1"/>
    <col min="8" max="8" width="11.5703125" bestFit="1" customWidth="1"/>
  </cols>
  <sheetData>
    <row r="1" spans="1:8">
      <c r="A1" s="64" t="s">
        <v>0</v>
      </c>
      <c r="B1" s="65"/>
      <c r="C1" s="65"/>
      <c r="D1" s="66"/>
      <c r="E1" s="1"/>
      <c r="F1" s="1"/>
    </row>
    <row r="2" spans="1:8">
      <c r="A2" s="2" t="s">
        <v>1</v>
      </c>
      <c r="B2" s="3" t="s">
        <v>2</v>
      </c>
      <c r="C2" s="3" t="s">
        <v>3</v>
      </c>
      <c r="D2" s="4" t="s">
        <v>4</v>
      </c>
      <c r="E2" s="1"/>
      <c r="F2" s="1"/>
    </row>
    <row r="3" spans="1:8">
      <c r="A3" s="5" t="s">
        <v>55</v>
      </c>
      <c r="B3" s="6">
        <v>4000</v>
      </c>
      <c r="C3" s="6">
        <v>800</v>
      </c>
      <c r="D3" s="7">
        <f>C3*B3</f>
        <v>3200000</v>
      </c>
      <c r="E3" s="1"/>
      <c r="F3" s="1"/>
    </row>
    <row r="4" spans="1:8">
      <c r="A4" s="5" t="s">
        <v>56</v>
      </c>
      <c r="B4" s="6">
        <v>6400</v>
      </c>
      <c r="C4" s="6">
        <v>350</v>
      </c>
      <c r="D4" s="7">
        <f>C4*B4</f>
        <v>2240000</v>
      </c>
      <c r="E4" s="1"/>
      <c r="F4" s="1"/>
    </row>
    <row r="5" spans="1:8">
      <c r="A5" s="8"/>
      <c r="B5" s="9"/>
      <c r="C5" s="9"/>
      <c r="D5" s="10">
        <f>SUM(D3:D4)</f>
        <v>5440000</v>
      </c>
      <c r="E5" s="1"/>
      <c r="F5" s="1"/>
    </row>
    <row r="7" spans="1:8">
      <c r="A7" s="67" t="s">
        <v>5</v>
      </c>
      <c r="B7" s="68"/>
      <c r="C7" s="69"/>
      <c r="D7" s="1"/>
      <c r="E7" s="1"/>
      <c r="F7" s="1"/>
    </row>
    <row r="8" spans="1:8">
      <c r="A8" s="11" t="s">
        <v>6</v>
      </c>
      <c r="B8" s="12" t="s">
        <v>55</v>
      </c>
      <c r="C8" s="13" t="s">
        <v>56</v>
      </c>
      <c r="D8" s="1"/>
      <c r="E8" s="1"/>
      <c r="F8" s="1"/>
    </row>
    <row r="9" spans="1:8">
      <c r="A9" s="5" t="s">
        <v>7</v>
      </c>
      <c r="B9" s="14">
        <f>B3</f>
        <v>4000</v>
      </c>
      <c r="C9" s="7">
        <f>B4</f>
        <v>6400</v>
      </c>
      <c r="D9" s="1"/>
      <c r="E9" s="1"/>
      <c r="F9" s="1"/>
    </row>
    <row r="10" spans="1:8">
      <c r="A10" s="5" t="s">
        <v>8</v>
      </c>
      <c r="B10" s="14">
        <v>200</v>
      </c>
      <c r="C10" s="7">
        <v>600</v>
      </c>
      <c r="D10" s="1"/>
      <c r="E10" s="1"/>
      <c r="F10" s="1"/>
    </row>
    <row r="11" spans="1:8">
      <c r="A11" s="16" t="s">
        <v>57</v>
      </c>
      <c r="B11" s="15">
        <v>400</v>
      </c>
      <c r="C11" s="7">
        <v>400</v>
      </c>
      <c r="D11" s="1"/>
      <c r="E11" s="1"/>
      <c r="F11" s="1"/>
    </row>
    <row r="12" spans="1:8" ht="15.75" thickBot="1">
      <c r="A12" s="16"/>
      <c r="B12" s="17"/>
      <c r="C12" s="18"/>
      <c r="D12" s="1"/>
      <c r="E12" s="1"/>
      <c r="F12" s="1"/>
    </row>
    <row r="13" spans="1:8" ht="15.75" thickTop="1">
      <c r="A13" s="19" t="s">
        <v>9</v>
      </c>
      <c r="B13" s="20">
        <f>B9+B10-B11</f>
        <v>3800</v>
      </c>
      <c r="C13" s="20">
        <f>C9+C10-C11</f>
        <v>6600</v>
      </c>
      <c r="D13" s="1"/>
      <c r="E13" s="1"/>
      <c r="F13" s="1"/>
    </row>
    <row r="15" spans="1:8">
      <c r="A15" s="70" t="s">
        <v>58</v>
      </c>
      <c r="B15" s="71" t="s">
        <v>55</v>
      </c>
      <c r="C15" s="71"/>
      <c r="D15" s="71"/>
      <c r="E15" s="71" t="s">
        <v>62</v>
      </c>
      <c r="F15" s="71"/>
      <c r="G15" s="71"/>
      <c r="H15" s="63" t="s">
        <v>63</v>
      </c>
    </row>
    <row r="16" spans="1:8" ht="60">
      <c r="A16" s="70"/>
      <c r="B16" s="61" t="s">
        <v>59</v>
      </c>
      <c r="C16" s="60" t="s">
        <v>60</v>
      </c>
      <c r="D16" s="61" t="s">
        <v>61</v>
      </c>
      <c r="E16" s="61" t="s">
        <v>59</v>
      </c>
      <c r="F16" s="60" t="s">
        <v>60</v>
      </c>
      <c r="G16" s="61" t="s">
        <v>61</v>
      </c>
      <c r="H16" s="63"/>
    </row>
    <row r="17" spans="1:8">
      <c r="A17" s="59" t="s">
        <v>64</v>
      </c>
      <c r="B17" s="59">
        <v>3800</v>
      </c>
      <c r="C17" s="59">
        <v>12</v>
      </c>
      <c r="D17" s="59">
        <f>C17*B17</f>
        <v>45600</v>
      </c>
      <c r="E17" s="59">
        <f>C13</f>
        <v>6600</v>
      </c>
      <c r="F17" s="59">
        <v>6</v>
      </c>
      <c r="G17" s="59">
        <f>F17*E17</f>
        <v>39600</v>
      </c>
      <c r="H17" s="81">
        <f>G17+D17</f>
        <v>85200</v>
      </c>
    </row>
    <row r="18" spans="1:8">
      <c r="A18" s="59" t="s">
        <v>65</v>
      </c>
      <c r="B18" s="59">
        <v>3800</v>
      </c>
      <c r="C18" s="59">
        <v>24</v>
      </c>
      <c r="D18" s="59">
        <f>C18*B18</f>
        <v>91200</v>
      </c>
      <c r="E18" s="59">
        <f>E17</f>
        <v>6600</v>
      </c>
      <c r="F18" s="59">
        <v>16</v>
      </c>
      <c r="G18" s="59">
        <v>105600</v>
      </c>
      <c r="H18" s="81">
        <f>G18+D18</f>
        <v>196800</v>
      </c>
    </row>
    <row r="19" spans="1:8">
      <c r="A19" s="59"/>
      <c r="B19" s="59"/>
      <c r="C19" s="59"/>
      <c r="D19" s="59"/>
      <c r="E19" s="59"/>
      <c r="F19" s="59"/>
      <c r="G19" s="59"/>
    </row>
    <row r="20" spans="1:8">
      <c r="A20" s="59"/>
      <c r="B20" s="59"/>
      <c r="C20" s="59"/>
      <c r="D20" s="59"/>
      <c r="E20" s="59"/>
      <c r="F20" s="59"/>
      <c r="G20" s="59"/>
    </row>
    <row r="22" spans="1:8">
      <c r="A22" s="64" t="s">
        <v>12</v>
      </c>
      <c r="B22" s="65"/>
      <c r="C22" s="66"/>
      <c r="D22" s="1"/>
      <c r="E22" s="1"/>
      <c r="F22" s="1"/>
    </row>
    <row r="23" spans="1:8">
      <c r="A23" s="27" t="s">
        <v>6</v>
      </c>
      <c r="B23" s="22" t="s">
        <v>64</v>
      </c>
      <c r="C23" s="29" t="s">
        <v>65</v>
      </c>
      <c r="D23" s="1"/>
      <c r="E23" s="1"/>
      <c r="F23" s="1"/>
    </row>
    <row r="24" spans="1:8">
      <c r="A24" s="5" t="s">
        <v>10</v>
      </c>
      <c r="B24" s="14">
        <v>85200</v>
      </c>
      <c r="C24" s="7">
        <f>H18</f>
        <v>196800</v>
      </c>
      <c r="D24" s="1"/>
      <c r="E24" s="1"/>
      <c r="F24" s="1"/>
    </row>
    <row r="25" spans="1:8">
      <c r="A25" s="5" t="s">
        <v>8</v>
      </c>
      <c r="B25" s="14">
        <v>8000</v>
      </c>
      <c r="C25" s="7">
        <v>16000</v>
      </c>
      <c r="D25" s="1"/>
      <c r="E25" s="1"/>
      <c r="F25" s="1"/>
    </row>
    <row r="26" spans="1:8" ht="15.75" thickBot="1">
      <c r="A26" s="30" t="s">
        <v>13</v>
      </c>
      <c r="B26" s="17">
        <v>6000</v>
      </c>
      <c r="C26" s="18">
        <v>18000</v>
      </c>
      <c r="D26" s="1"/>
      <c r="E26" s="1"/>
      <c r="F26" s="1"/>
    </row>
    <row r="27" spans="1:8" ht="15.75" thickTop="1">
      <c r="A27" s="22" t="s">
        <v>14</v>
      </c>
      <c r="B27" s="20">
        <f>B24+B25-B26</f>
        <v>87200</v>
      </c>
      <c r="C27" s="20">
        <f>C24+C25-C26</f>
        <v>194800</v>
      </c>
      <c r="D27" s="1"/>
      <c r="E27" s="1"/>
      <c r="F27" s="1"/>
    </row>
    <row r="28" spans="1:8" ht="15.75" thickBot="1">
      <c r="A28" s="12" t="s">
        <v>15</v>
      </c>
      <c r="B28" s="24">
        <v>12</v>
      </c>
      <c r="C28" s="31">
        <v>6</v>
      </c>
      <c r="D28" s="1"/>
      <c r="E28" s="1"/>
      <c r="F28" s="1"/>
    </row>
    <row r="29" spans="1:8" ht="15.75" thickTop="1">
      <c r="A29" s="19" t="s">
        <v>16</v>
      </c>
      <c r="B29" s="22">
        <f>B27*B28</f>
        <v>1046400</v>
      </c>
      <c r="C29" s="22">
        <f>C27*C28</f>
        <v>1168800</v>
      </c>
      <c r="D29" s="1"/>
      <c r="E29" s="1"/>
      <c r="F29" s="1"/>
    </row>
    <row r="30" spans="1:8">
      <c r="A30" s="27" t="s">
        <v>17</v>
      </c>
      <c r="B30" s="82">
        <f>B29+C29</f>
        <v>2215200</v>
      </c>
      <c r="C30" s="83"/>
      <c r="D30" s="1"/>
      <c r="E30" s="1"/>
      <c r="F30" s="1"/>
    </row>
    <row r="32" spans="1:8">
      <c r="A32" s="73" t="s">
        <v>18</v>
      </c>
      <c r="B32" s="74"/>
      <c r="C32" s="74"/>
      <c r="D32" s="74"/>
      <c r="E32" s="74"/>
      <c r="F32" s="75"/>
    </row>
    <row r="33" spans="1:11" ht="45">
      <c r="A33" s="32" t="s">
        <v>19</v>
      </c>
      <c r="B33" s="33" t="s">
        <v>20</v>
      </c>
      <c r="C33" s="35" t="s">
        <v>66</v>
      </c>
      <c r="D33" s="34" t="s">
        <v>21</v>
      </c>
      <c r="E33" s="35" t="s">
        <v>22</v>
      </c>
      <c r="F33" s="33" t="s">
        <v>23</v>
      </c>
      <c r="G33" s="1"/>
      <c r="H33" s="1"/>
      <c r="I33" s="1"/>
      <c r="J33" s="1"/>
      <c r="K33" s="1"/>
    </row>
    <row r="34" spans="1:11">
      <c r="A34" s="23" t="s">
        <v>55</v>
      </c>
      <c r="B34" s="25">
        <v>3800</v>
      </c>
      <c r="C34" s="24">
        <v>5</v>
      </c>
      <c r="D34" s="25">
        <v>19000</v>
      </c>
      <c r="E34" s="24">
        <v>16</v>
      </c>
      <c r="F34" s="25">
        <f>E34*D34</f>
        <v>304000</v>
      </c>
      <c r="G34" s="1"/>
      <c r="H34" s="1"/>
      <c r="I34" s="1"/>
      <c r="J34" s="1"/>
      <c r="K34" s="1"/>
    </row>
    <row r="35" spans="1:11" ht="15.75" thickBot="1">
      <c r="A35" s="8" t="s">
        <v>62</v>
      </c>
      <c r="B35" s="26">
        <f>C13</f>
        <v>6600</v>
      </c>
      <c r="C35" s="9">
        <v>3</v>
      </c>
      <c r="D35" s="26">
        <f>B35*C35</f>
        <v>19800</v>
      </c>
      <c r="E35" s="9">
        <v>16</v>
      </c>
      <c r="F35" s="17">
        <f>E35*D35</f>
        <v>316800</v>
      </c>
      <c r="G35" s="1"/>
      <c r="H35" s="1"/>
      <c r="I35" s="1"/>
      <c r="J35" s="1"/>
      <c r="K35" s="1"/>
    </row>
    <row r="36" spans="1:11" ht="15.75" thickTop="1">
      <c r="A36" s="6"/>
      <c r="B36" s="1"/>
      <c r="C36" s="1"/>
      <c r="D36" s="1"/>
      <c r="E36" s="36"/>
      <c r="F36" s="20">
        <f>F34+F35</f>
        <v>620800</v>
      </c>
      <c r="G36" s="1"/>
      <c r="H36" s="1"/>
      <c r="I36" s="1"/>
      <c r="J36" s="1"/>
      <c r="K36" s="1"/>
    </row>
    <row r="38" spans="1:11">
      <c r="A38" s="64" t="s">
        <v>24</v>
      </c>
      <c r="B38" s="65"/>
      <c r="C38" s="66"/>
      <c r="D38" s="37"/>
      <c r="E38" s="1"/>
      <c r="F38" s="1"/>
      <c r="G38" s="1"/>
      <c r="H38" s="1"/>
      <c r="I38" s="1"/>
      <c r="J38" s="1"/>
      <c r="K38" s="1"/>
    </row>
    <row r="39" spans="1:11">
      <c r="A39" s="22" t="s">
        <v>6</v>
      </c>
      <c r="B39" s="22" t="s">
        <v>55</v>
      </c>
      <c r="C39" s="22" t="s">
        <v>56</v>
      </c>
      <c r="D39" s="38"/>
      <c r="E39" s="1"/>
      <c r="F39" s="1"/>
      <c r="G39" s="1"/>
      <c r="H39" s="1"/>
      <c r="I39" s="1"/>
      <c r="J39" s="1"/>
      <c r="K39" s="1"/>
    </row>
    <row r="40" spans="1:11">
      <c r="A40" s="14" t="s">
        <v>67</v>
      </c>
      <c r="B40" s="14">
        <f>D17*B28</f>
        <v>547200</v>
      </c>
      <c r="C40" s="25">
        <f>G17*B28</f>
        <v>475200</v>
      </c>
      <c r="D40" s="6"/>
      <c r="E40" s="1"/>
      <c r="F40" s="1"/>
      <c r="G40" s="1"/>
      <c r="H40" s="1"/>
      <c r="I40" s="1"/>
      <c r="J40" s="1"/>
      <c r="K40" s="1"/>
    </row>
    <row r="41" spans="1:11">
      <c r="A41" s="14" t="s">
        <v>68</v>
      </c>
      <c r="B41" s="14">
        <f>D18*C28</f>
        <v>547200</v>
      </c>
      <c r="C41" s="14">
        <f>G18*C28</f>
        <v>633600</v>
      </c>
      <c r="D41" s="5"/>
      <c r="E41" s="1"/>
      <c r="F41" s="1"/>
      <c r="G41" s="1"/>
      <c r="H41" s="1"/>
      <c r="I41" s="1"/>
      <c r="J41" s="1"/>
      <c r="K41" s="1"/>
    </row>
    <row r="42" spans="1:11">
      <c r="A42" s="14" t="s">
        <v>25</v>
      </c>
      <c r="B42" s="14">
        <f>F34</f>
        <v>304000</v>
      </c>
      <c r="C42" s="14">
        <f>F35</f>
        <v>316800</v>
      </c>
      <c r="D42" s="5"/>
      <c r="E42" s="1"/>
      <c r="F42" s="1"/>
      <c r="G42" s="1"/>
      <c r="H42" s="1"/>
      <c r="I42" s="1"/>
      <c r="J42" s="1"/>
      <c r="K42" s="1"/>
    </row>
    <row r="43" spans="1:11">
      <c r="A43" s="20" t="s">
        <v>11</v>
      </c>
      <c r="B43" s="20">
        <f>B40+B41+B42</f>
        <v>1398400</v>
      </c>
      <c r="C43" s="20">
        <f>C40+C41+C42</f>
        <v>1425600</v>
      </c>
      <c r="D43" s="22">
        <f>B43+C43</f>
        <v>2824000</v>
      </c>
      <c r="E43" s="1"/>
      <c r="F43" s="1"/>
      <c r="G43" s="1"/>
      <c r="H43" s="1"/>
      <c r="I43" s="1"/>
      <c r="J43" s="1"/>
      <c r="K43" s="1"/>
    </row>
    <row r="46" spans="1:11">
      <c r="A46" s="72" t="s">
        <v>69</v>
      </c>
      <c r="B46" s="72"/>
      <c r="C46" s="72"/>
      <c r="D46" s="72"/>
      <c r="E46" s="1"/>
      <c r="F46" s="1"/>
      <c r="G46" s="1"/>
      <c r="H46" s="1"/>
      <c r="I46" s="1"/>
      <c r="J46" s="1"/>
      <c r="K46" s="1"/>
    </row>
    <row r="47" spans="1:11">
      <c r="A47" s="22" t="s">
        <v>6</v>
      </c>
      <c r="B47" s="22" t="s">
        <v>55</v>
      </c>
      <c r="C47" s="27" t="s">
        <v>56</v>
      </c>
      <c r="D47" s="39" t="s">
        <v>11</v>
      </c>
      <c r="E47" s="1"/>
      <c r="F47" s="1"/>
      <c r="G47" s="1"/>
      <c r="H47" s="1"/>
      <c r="I47" s="1"/>
      <c r="J47" s="1"/>
      <c r="K47" s="1"/>
    </row>
    <row r="48" spans="1:11">
      <c r="A48" s="5" t="s">
        <v>26</v>
      </c>
      <c r="B48" s="25">
        <f>B43</f>
        <v>1398400</v>
      </c>
      <c r="C48" s="25">
        <f>C43</f>
        <v>1425600</v>
      </c>
      <c r="D48" s="7"/>
      <c r="E48" s="1"/>
      <c r="F48" s="1"/>
      <c r="G48" s="1"/>
    </row>
    <row r="49" spans="1:7">
      <c r="A49" s="5" t="s">
        <v>27</v>
      </c>
      <c r="B49" s="86">
        <f>D49/(D34+D35)*D34</f>
        <v>138288.65979381444</v>
      </c>
      <c r="C49" s="86">
        <f>D49/(D34+D35)*D35</f>
        <v>144111.34020618556</v>
      </c>
      <c r="D49" s="7">
        <f>282400</f>
        <v>282400</v>
      </c>
      <c r="E49" s="1"/>
      <c r="F49" s="1"/>
      <c r="G49" s="1"/>
    </row>
    <row r="50" spans="1:7">
      <c r="A50" s="40" t="s">
        <v>11</v>
      </c>
      <c r="B50" s="86">
        <f>B48+B49</f>
        <v>1536688.6597938144</v>
      </c>
      <c r="C50" s="86">
        <f>C48+C49</f>
        <v>1569711.3402061856</v>
      </c>
      <c r="D50" s="7">
        <f>B50+C50</f>
        <v>3106400</v>
      </c>
      <c r="E50" s="1"/>
      <c r="F50" s="1"/>
      <c r="G50" s="1"/>
    </row>
    <row r="51" spans="1:7">
      <c r="A51" s="19" t="s">
        <v>28</v>
      </c>
      <c r="B51" s="84">
        <f>B50/B13</f>
        <v>404.39175257731961</v>
      </c>
      <c r="C51" s="84">
        <f>C50/C13</f>
        <v>237.83505154639175</v>
      </c>
      <c r="D51" s="10"/>
      <c r="E51" s="1"/>
      <c r="F51" s="1"/>
      <c r="G51" s="1"/>
    </row>
    <row r="53" spans="1:7">
      <c r="A53" s="76" t="s">
        <v>29</v>
      </c>
      <c r="B53" s="78" t="s">
        <v>30</v>
      </c>
      <c r="C53" s="79"/>
      <c r="D53" s="80"/>
      <c r="E53" s="78" t="s">
        <v>31</v>
      </c>
      <c r="F53" s="79"/>
      <c r="G53" s="80"/>
    </row>
    <row r="54" spans="1:7" ht="45">
      <c r="A54" s="77"/>
      <c r="B54" s="34" t="s">
        <v>32</v>
      </c>
      <c r="C54" s="34" t="s">
        <v>33</v>
      </c>
      <c r="D54" s="33" t="s">
        <v>34</v>
      </c>
      <c r="E54" s="34" t="s">
        <v>32</v>
      </c>
      <c r="F54" s="34" t="s">
        <v>33</v>
      </c>
      <c r="G54" s="33" t="s">
        <v>34</v>
      </c>
    </row>
    <row r="55" spans="1:7">
      <c r="A55" s="23" t="s">
        <v>64</v>
      </c>
      <c r="B55" s="24">
        <v>6000</v>
      </c>
      <c r="C55" s="24">
        <v>12</v>
      </c>
      <c r="D55" s="24">
        <f>B55*C55</f>
        <v>72000</v>
      </c>
      <c r="E55" s="24">
        <v>8000</v>
      </c>
      <c r="F55" s="24">
        <v>12</v>
      </c>
      <c r="G55" s="41">
        <f>F55*E55</f>
        <v>96000</v>
      </c>
    </row>
    <row r="56" spans="1:7">
      <c r="A56" s="5" t="s">
        <v>65</v>
      </c>
      <c r="B56" s="6">
        <v>18000</v>
      </c>
      <c r="C56" s="6">
        <v>6</v>
      </c>
      <c r="D56" s="6">
        <f>B56*C56</f>
        <v>108000</v>
      </c>
      <c r="E56" s="6">
        <v>16000</v>
      </c>
      <c r="F56" s="6">
        <v>6</v>
      </c>
      <c r="G56" s="42">
        <f>F56*E56</f>
        <v>96000</v>
      </c>
    </row>
    <row r="57" spans="1:7">
      <c r="A57" s="43" t="s">
        <v>35</v>
      </c>
      <c r="B57" s="6"/>
      <c r="C57" s="6"/>
      <c r="D57" s="44">
        <f>D55+D56</f>
        <v>180000</v>
      </c>
      <c r="E57" s="44"/>
      <c r="F57" s="44"/>
      <c r="G57" s="45">
        <v>192000</v>
      </c>
    </row>
    <row r="58" spans="1:7">
      <c r="A58" s="5"/>
      <c r="B58" s="6"/>
      <c r="C58" s="6"/>
      <c r="D58" s="6"/>
      <c r="E58" s="6"/>
      <c r="F58" s="6"/>
      <c r="G58" s="7"/>
    </row>
    <row r="59" spans="1:7">
      <c r="A59" s="5" t="s">
        <v>55</v>
      </c>
      <c r="B59" s="6">
        <v>400</v>
      </c>
      <c r="C59" s="62">
        <v>404</v>
      </c>
      <c r="D59" s="6">
        <f>B59*C59</f>
        <v>161600</v>
      </c>
      <c r="E59" s="6">
        <v>200</v>
      </c>
      <c r="F59" s="62">
        <v>404</v>
      </c>
      <c r="G59" s="7">
        <f>E59*F59</f>
        <v>80800</v>
      </c>
    </row>
    <row r="60" spans="1:7">
      <c r="A60" s="5" t="s">
        <v>56</v>
      </c>
      <c r="B60" s="6">
        <v>400</v>
      </c>
      <c r="C60" s="62">
        <v>238</v>
      </c>
      <c r="D60" s="6">
        <f>B60*C60</f>
        <v>95200</v>
      </c>
      <c r="E60" s="6">
        <v>600</v>
      </c>
      <c r="F60" s="62">
        <v>238</v>
      </c>
      <c r="G60" s="7">
        <f>E60*F60</f>
        <v>142800</v>
      </c>
    </row>
    <row r="61" spans="1:7">
      <c r="A61" s="19" t="s">
        <v>36</v>
      </c>
      <c r="B61" s="9"/>
      <c r="C61" s="9"/>
      <c r="D61" s="85">
        <f>D59+D60</f>
        <v>256800</v>
      </c>
      <c r="E61" s="9"/>
      <c r="F61" s="9"/>
      <c r="G61" s="21">
        <f>G59+G60</f>
        <v>223600</v>
      </c>
    </row>
    <row r="63" spans="1:7">
      <c r="A63" s="72" t="s">
        <v>37</v>
      </c>
      <c r="B63" s="72"/>
      <c r="C63" s="72"/>
      <c r="D63" s="1"/>
      <c r="E63" s="1"/>
      <c r="F63" s="1"/>
      <c r="G63" s="1"/>
    </row>
    <row r="64" spans="1:7">
      <c r="A64" s="27" t="s">
        <v>29</v>
      </c>
      <c r="B64" s="28" t="s">
        <v>38</v>
      </c>
      <c r="C64" s="29" t="s">
        <v>11</v>
      </c>
    </row>
    <row r="65" spans="1:3">
      <c r="A65" s="46" t="s">
        <v>39</v>
      </c>
      <c r="B65" s="25"/>
      <c r="C65" s="4">
        <f>D5</f>
        <v>5440000</v>
      </c>
    </row>
    <row r="66" spans="1:3">
      <c r="A66" s="38" t="s">
        <v>40</v>
      </c>
      <c r="B66" s="14"/>
      <c r="C66" s="7"/>
    </row>
    <row r="67" spans="1:3">
      <c r="A67" s="40" t="s">
        <v>41</v>
      </c>
      <c r="B67" s="56">
        <f>D57</f>
        <v>180000</v>
      </c>
      <c r="C67" s="7"/>
    </row>
    <row r="68" spans="1:3">
      <c r="A68" s="40" t="s">
        <v>42</v>
      </c>
      <c r="B68" s="56">
        <f>D61</f>
        <v>256800</v>
      </c>
      <c r="C68" s="7"/>
    </row>
    <row r="69" spans="1:3">
      <c r="A69" s="40" t="s">
        <v>43</v>
      </c>
      <c r="B69" s="56">
        <f>B30</f>
        <v>2215200</v>
      </c>
      <c r="C69" s="7"/>
    </row>
    <row r="70" spans="1:3">
      <c r="A70" s="40" t="s">
        <v>44</v>
      </c>
      <c r="B70" s="56">
        <f>F36</f>
        <v>620800</v>
      </c>
      <c r="C70" s="7"/>
    </row>
    <row r="71" spans="1:3">
      <c r="A71" s="40" t="s">
        <v>45</v>
      </c>
      <c r="B71" s="56">
        <f>D49</f>
        <v>282400</v>
      </c>
      <c r="C71" s="7"/>
    </row>
    <row r="72" spans="1:3">
      <c r="A72" s="47" t="s">
        <v>46</v>
      </c>
      <c r="B72" s="56">
        <f>-(G57+G61)</f>
        <v>-415600</v>
      </c>
      <c r="C72" s="7"/>
    </row>
    <row r="73" spans="1:3" ht="15.75" thickBot="1">
      <c r="A73" s="48" t="s">
        <v>47</v>
      </c>
      <c r="B73" s="12"/>
      <c r="C73" s="57">
        <f>SUM(B67:B72)</f>
        <v>3139600</v>
      </c>
    </row>
    <row r="74" spans="1:3" ht="15.75" thickTop="1">
      <c r="A74" s="49" t="s">
        <v>48</v>
      </c>
      <c r="B74" s="26"/>
      <c r="C74" s="58">
        <f>C65-C73</f>
        <v>2300400</v>
      </c>
    </row>
    <row r="75" spans="1:3" ht="15.75" thickBot="1">
      <c r="A75" s="50" t="s">
        <v>49</v>
      </c>
      <c r="B75" s="17"/>
      <c r="C75" s="51">
        <f>-D50*5/100</f>
        <v>-155320</v>
      </c>
    </row>
    <row r="76" spans="1:3" ht="15.75" thickTop="1">
      <c r="A76" s="43" t="s">
        <v>50</v>
      </c>
      <c r="B76" s="52"/>
      <c r="C76" s="87">
        <f>C74+C75</f>
        <v>2145080</v>
      </c>
    </row>
    <row r="77" spans="1:3" ht="15.75" thickBot="1">
      <c r="A77" s="53" t="s">
        <v>51</v>
      </c>
      <c r="B77" s="17"/>
      <c r="C77" s="18">
        <f>2000-47080</f>
        <v>-45080</v>
      </c>
    </row>
    <row r="78" spans="1:3" ht="15.75" thickTop="1">
      <c r="A78" s="38" t="s">
        <v>52</v>
      </c>
      <c r="B78" s="14"/>
      <c r="C78" s="54">
        <f>C76+C77</f>
        <v>2100000</v>
      </c>
    </row>
    <row r="79" spans="1:3" ht="15.75" thickBot="1">
      <c r="A79" s="53" t="s">
        <v>53</v>
      </c>
      <c r="B79" s="17"/>
      <c r="C79" s="18">
        <f>-C78*45/100</f>
        <v>-945000</v>
      </c>
    </row>
    <row r="80" spans="1:3" ht="15.75" thickTop="1">
      <c r="A80" s="19" t="s">
        <v>54</v>
      </c>
      <c r="B80" s="26"/>
      <c r="C80" s="55">
        <f>C78+C79</f>
        <v>1155000</v>
      </c>
    </row>
  </sheetData>
  <mergeCells count="15">
    <mergeCell ref="A63:C63"/>
    <mergeCell ref="A22:C22"/>
    <mergeCell ref="B30:C30"/>
    <mergeCell ref="A32:F32"/>
    <mergeCell ref="A38:C38"/>
    <mergeCell ref="A46:D46"/>
    <mergeCell ref="A53:A54"/>
    <mergeCell ref="B53:D53"/>
    <mergeCell ref="E53:G53"/>
    <mergeCell ref="H15:H16"/>
    <mergeCell ref="A1:D1"/>
    <mergeCell ref="A7:C7"/>
    <mergeCell ref="A15:A16"/>
    <mergeCell ref="B15:D15"/>
    <mergeCell ref="E15:G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5^D MERCURIO</dc:creator>
  <cp:lastModifiedBy>5^D MERCURIO</cp:lastModifiedBy>
  <dcterms:created xsi:type="dcterms:W3CDTF">2014-05-05T08:22:03Z</dcterms:created>
  <dcterms:modified xsi:type="dcterms:W3CDTF">2014-05-05T09:35:02Z</dcterms:modified>
</cp:coreProperties>
</file>