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R5" i="1"/>
  <c r="Q5"/>
  <c r="Q6"/>
  <c r="R6"/>
  <c r="P5"/>
  <c r="Q8"/>
  <c r="R8"/>
  <c r="P8"/>
  <c r="Q4"/>
  <c r="R4"/>
  <c r="P4"/>
  <c r="Q7"/>
  <c r="R7"/>
  <c r="P7"/>
  <c r="AC7"/>
  <c r="AD7"/>
  <c r="AC13"/>
  <c r="AD13"/>
  <c r="AB13"/>
  <c r="AB7"/>
  <c r="F29"/>
  <c r="F34" s="1"/>
  <c r="F36" s="1"/>
  <c r="F40" s="1"/>
  <c r="F43" s="1"/>
  <c r="F45" s="1"/>
  <c r="F47" s="1"/>
  <c r="L9" s="1"/>
  <c r="E29"/>
  <c r="E34" s="1"/>
  <c r="E36" s="1"/>
  <c r="E40" s="1"/>
  <c r="E43" s="1"/>
  <c r="E45" s="1"/>
  <c r="E47" s="1"/>
  <c r="K9" s="1"/>
  <c r="D29"/>
  <c r="D34" s="1"/>
  <c r="D36" s="1"/>
  <c r="D40" s="1"/>
  <c r="D43" s="1"/>
  <c r="D45" s="1"/>
  <c r="D47" s="1"/>
  <c r="J9" s="1"/>
  <c r="F20"/>
  <c r="E20"/>
  <c r="D20"/>
  <c r="F17"/>
  <c r="F21" s="1"/>
  <c r="X6" s="1"/>
  <c r="E17"/>
  <c r="E21" s="1"/>
  <c r="W6" s="1"/>
  <c r="D17"/>
  <c r="D21" s="1"/>
  <c r="V7" s="1"/>
  <c r="F11"/>
  <c r="E11"/>
  <c r="D11"/>
  <c r="F7"/>
  <c r="F12" s="1"/>
  <c r="L10" s="1"/>
  <c r="E7"/>
  <c r="E12" s="1"/>
  <c r="K10" s="1"/>
  <c r="D7"/>
  <c r="D12" s="1"/>
  <c r="J10" s="1"/>
  <c r="V4" l="1"/>
  <c r="W4"/>
  <c r="X4"/>
  <c r="AB11"/>
  <c r="AC10"/>
  <c r="AD10"/>
  <c r="J4"/>
  <c r="J5"/>
  <c r="K4"/>
  <c r="L5"/>
  <c r="K5"/>
  <c r="J6"/>
  <c r="L6"/>
  <c r="K6"/>
  <c r="J7"/>
  <c r="L7"/>
  <c r="K7"/>
  <c r="J8"/>
  <c r="K8"/>
  <c r="V5"/>
  <c r="V6"/>
  <c r="V8"/>
  <c r="W8"/>
  <c r="W7"/>
  <c r="X5"/>
  <c r="W5"/>
  <c r="AB4"/>
  <c r="AB5"/>
  <c r="AB6"/>
  <c r="AB9"/>
  <c r="AB10"/>
  <c r="AB12"/>
  <c r="AC4"/>
  <c r="AC5"/>
  <c r="AD12"/>
  <c r="AC12"/>
  <c r="AC11"/>
  <c r="AD9"/>
  <c r="AC9"/>
  <c r="AD6"/>
  <c r="AC6"/>
  <c r="P6"/>
  <c r="L4"/>
  <c r="L8"/>
  <c r="X8"/>
  <c r="X7"/>
  <c r="AD4"/>
  <c r="AD5"/>
  <c r="AD11"/>
</calcChain>
</file>

<file path=xl/sharedStrings.xml><?xml version="1.0" encoding="utf-8"?>
<sst xmlns="http://schemas.openxmlformats.org/spreadsheetml/2006/main" count="130" uniqueCount="125">
  <si>
    <t>Stato patrimoniale redatto secondo criteri finanziari</t>
  </si>
  <si>
    <t>Analisi della redditività</t>
  </si>
  <si>
    <t>Analisi della produttività</t>
  </si>
  <si>
    <t>Analisi patrimoniale</t>
  </si>
  <si>
    <t>Analisi finanziaria</t>
  </si>
  <si>
    <t>Impieghi</t>
  </si>
  <si>
    <t>Formula</t>
  </si>
  <si>
    <t>Indice</t>
  </si>
  <si>
    <t>Indici e margini</t>
  </si>
  <si>
    <t>ROE</t>
  </si>
  <si>
    <t>Rendimento del fattore umano</t>
  </si>
  <si>
    <t>Rigidità degli impieghi</t>
  </si>
  <si>
    <t>Indice di autocopertura delle immobilizzazioni</t>
  </si>
  <si>
    <t>Liquidità differite</t>
  </si>
  <si>
    <t>ROI</t>
  </si>
  <si>
    <t>Costo medio per dipendente</t>
  </si>
  <si>
    <t>Elasticità degli impieghi</t>
  </si>
  <si>
    <t>Copertura globale delle immobilizzazioni</t>
  </si>
  <si>
    <t>Rimanenze</t>
  </si>
  <si>
    <t>ROD</t>
  </si>
  <si>
    <t>Produttività del capitale investito</t>
  </si>
  <si>
    <t>Incidenza dei debiti a breve scadenza</t>
  </si>
  <si>
    <t>Indice di disponibilità</t>
  </si>
  <si>
    <t>Attivo corrente</t>
  </si>
  <si>
    <t>Ac</t>
  </si>
  <si>
    <t>ROS</t>
  </si>
  <si>
    <t>Fatturato medio per dipendente</t>
  </si>
  <si>
    <t>Incidenza dei debiti a media e lunga scadenza</t>
  </si>
  <si>
    <t>Indice di liquidità secondaria</t>
  </si>
  <si>
    <t>Immobilizzazioni immateriali</t>
  </si>
  <si>
    <t>Leverage</t>
  </si>
  <si>
    <t>Incidenza del fattore lavoro</t>
  </si>
  <si>
    <t>Autonomia finanziaria</t>
  </si>
  <si>
    <t>Indice di liquidità primaria</t>
  </si>
  <si>
    <t>Immobilizzazioni materiali</t>
  </si>
  <si>
    <t>Incidenza della gestione non caratteristica</t>
  </si>
  <si>
    <t>Indice di rotazione dell'attivo circolante</t>
  </si>
  <si>
    <t>Immobilizzazioni finanziarie</t>
  </si>
  <si>
    <t>Rotazione degli impieghi</t>
  </si>
  <si>
    <t>Attivo immobilizzato</t>
  </si>
  <si>
    <t>Im</t>
  </si>
  <si>
    <t>Totale impieghi</t>
  </si>
  <si>
    <t>Ci</t>
  </si>
  <si>
    <t>Patrimonio circolante netto</t>
  </si>
  <si>
    <t>Margine di tesoreria</t>
  </si>
  <si>
    <t>Fonti</t>
  </si>
  <si>
    <t>Debiti a breve scadenza</t>
  </si>
  <si>
    <t>Pb</t>
  </si>
  <si>
    <t>Debiti a media e lunga scadenza</t>
  </si>
  <si>
    <t>Pm/l</t>
  </si>
  <si>
    <t>Capitale di debito</t>
  </si>
  <si>
    <t>Mt</t>
  </si>
  <si>
    <t>Capitale sociale</t>
  </si>
  <si>
    <t>Riserve</t>
  </si>
  <si>
    <t>Capitale proprio</t>
  </si>
  <si>
    <t>Cp</t>
  </si>
  <si>
    <t>Totale fonti</t>
  </si>
  <si>
    <t>Cf</t>
  </si>
  <si>
    <t>Conto economico riclassificato con il calcolo del valore aggiunto</t>
  </si>
  <si>
    <t>Ricavi netti di vendita</t>
  </si>
  <si>
    <t>Rv</t>
  </si>
  <si>
    <t>lavori interni</t>
  </si>
  <si>
    <t>variazione rimanenze di prodotti</t>
  </si>
  <si>
    <t>altri ricavi e proventi</t>
  </si>
  <si>
    <t>Valore della produzione</t>
  </si>
  <si>
    <t>Vp</t>
  </si>
  <si>
    <t>costi netti per acquisti di materie</t>
  </si>
  <si>
    <t>costi per servizi</t>
  </si>
  <si>
    <t>altri costi di gestione</t>
  </si>
  <si>
    <t>variazione rimanenze materie</t>
  </si>
  <si>
    <t>Valore aggiunto</t>
  </si>
  <si>
    <t>Va</t>
  </si>
  <si>
    <t>costi del personale</t>
  </si>
  <si>
    <t>Cper</t>
  </si>
  <si>
    <t>Margine operativo lordo (EBITDA)</t>
  </si>
  <si>
    <t>Mol</t>
  </si>
  <si>
    <t>ammortamenti</t>
  </si>
  <si>
    <t>svalutazione crediti</t>
  </si>
  <si>
    <t>accantonamenti per rischi e oneri</t>
  </si>
  <si>
    <t>Reddito operativo (EBIT)</t>
  </si>
  <si>
    <t>Ro</t>
  </si>
  <si>
    <t>proventi finanziari</t>
  </si>
  <si>
    <t>oneri finanziari</t>
  </si>
  <si>
    <t>Of</t>
  </si>
  <si>
    <t>Risultato della gestione ordinaria</t>
  </si>
  <si>
    <t>Risultato della gestione straordinaria</t>
  </si>
  <si>
    <t>Risultato al lordo delle imposte</t>
  </si>
  <si>
    <t>Rl</t>
  </si>
  <si>
    <t>Imposte d'esercizio</t>
  </si>
  <si>
    <t>Utile netto</t>
  </si>
  <si>
    <t>Re</t>
  </si>
  <si>
    <t>Numero dei dipendenti</t>
  </si>
  <si>
    <t>Ndip</t>
  </si>
  <si>
    <t>Liquidità immediate</t>
  </si>
  <si>
    <t>Li</t>
  </si>
  <si>
    <t>Ld</t>
  </si>
  <si>
    <t>D</t>
  </si>
  <si>
    <t>Cf/Cp</t>
  </si>
  <si>
    <t>Re/Ro</t>
  </si>
  <si>
    <t>V/Ci</t>
  </si>
  <si>
    <t>Af/Ci</t>
  </si>
  <si>
    <t>Ac/Ci</t>
  </si>
  <si>
    <t>Mbt/Cf</t>
  </si>
  <si>
    <t>Mmlt/Cf</t>
  </si>
  <si>
    <t>Cp/Cf</t>
  </si>
  <si>
    <t>Mp/Af</t>
  </si>
  <si>
    <t>(Mp+Pml)/Af</t>
  </si>
  <si>
    <t>Ab/Pb</t>
  </si>
  <si>
    <t>Rv/Ac</t>
  </si>
  <si>
    <t>Margine di struttura primario (assoluto)</t>
  </si>
  <si>
    <t>Margine di struttura secondario (globale)</t>
  </si>
  <si>
    <t>Mp-Af</t>
  </si>
  <si>
    <t>(Mp+Pml)-Af</t>
  </si>
  <si>
    <t>(Ld+Li)-Pb</t>
  </si>
  <si>
    <t>Ac-Pb</t>
  </si>
  <si>
    <t>(Li+Ld)/Pb</t>
  </si>
  <si>
    <t>Cl/Nd</t>
  </si>
  <si>
    <t>Re/Cp x 100</t>
  </si>
  <si>
    <t>Ro/Ci x 100</t>
  </si>
  <si>
    <t>Of/Mt x 100</t>
  </si>
  <si>
    <t>Ro/V x 100</t>
  </si>
  <si>
    <t>Rv/Nd</t>
  </si>
  <si>
    <t>Va/Ndip</t>
  </si>
  <si>
    <t>Va/Ci x 100</t>
  </si>
  <si>
    <t>Cl/Rv x 100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</si>
</sst>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&quot; &quot;* #,##0&quot; &quot;;&quot;-&quot;* #,##0&quot; &quot;;&quot; &quot;* &quot;-&quot;??&quot; &quot;"/>
    <numFmt numFmtId="166" formatCode="0.000"/>
    <numFmt numFmtId="167" formatCode="&quot; &quot;* #,##0.0&quot; &quot;;&quot;-&quot;* #,##0.0&quot; &quot;;&quot; &quot;* &quot;-&quot;??&quot; &quot;"/>
    <numFmt numFmtId="168" formatCode="&quot; &quot;* #,##0.00&quot; &quot;;&quot;-&quot;* #,##0.00&quot; &quot;;&quot; &quot;* &quot;-&quot;??&quot; &quot;"/>
  </numFmts>
  <fonts count="6">
    <font>
      <sz val="12"/>
      <color indexed="8"/>
      <name val="Verdana"/>
    </font>
    <font>
      <sz val="10"/>
      <color indexed="8"/>
      <name val="Arial"/>
    </font>
    <font>
      <sz val="10"/>
      <color indexed="8"/>
      <name val="Arial Bold"/>
    </font>
    <font>
      <i/>
      <sz val="10"/>
      <color indexed="8"/>
      <name val="Arial"/>
    </font>
    <font>
      <u/>
      <sz val="10"/>
      <color indexed="8"/>
      <name val="Arial"/>
    </font>
    <font>
      <sz val="12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9" fontId="5" fillId="0" borderId="0" applyFont="0" applyFill="0" applyBorder="0" applyAlignment="0" applyProtection="0"/>
  </cellStyleXfs>
  <cellXfs count="6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2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2" fillId="2" borderId="8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/>
    <xf numFmtId="0" fontId="3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/>
    <xf numFmtId="0" fontId="3" fillId="0" borderId="8" xfId="0" applyFont="1" applyBorder="1" applyAlignment="1">
      <alignment horizontal="center"/>
    </xf>
    <xf numFmtId="0" fontId="1" fillId="0" borderId="8" xfId="0" applyNumberFormat="1" applyFont="1" applyBorder="1" applyAlignment="1"/>
    <xf numFmtId="164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0" fontId="3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/>
    <xf numFmtId="165" fontId="1" fillId="0" borderId="10" xfId="0" applyNumberFormat="1" applyFont="1" applyBorder="1" applyAlignment="1"/>
    <xf numFmtId="0" fontId="2" fillId="0" borderId="7" xfId="0" applyNumberFormat="1" applyFont="1" applyBorder="1" applyAlignment="1"/>
    <xf numFmtId="165" fontId="1" fillId="0" borderId="8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/>
    <xf numFmtId="1" fontId="1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/>
    <xf numFmtId="1" fontId="1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3" fillId="0" borderId="10" xfId="0" applyNumberFormat="1" applyFont="1" applyBorder="1" applyAlignment="1">
      <alignment horizontal="center"/>
    </xf>
    <xf numFmtId="165" fontId="2" fillId="0" borderId="8" xfId="0" applyNumberFormat="1" applyFont="1" applyBorder="1" applyAlignment="1"/>
    <xf numFmtId="1" fontId="2" fillId="0" borderId="4" xfId="0" applyNumberFormat="1" applyFont="1" applyBorder="1" applyAlignment="1"/>
    <xf numFmtId="1" fontId="3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/>
    <xf numFmtId="165" fontId="2" fillId="0" borderId="6" xfId="0" applyNumberFormat="1" applyFont="1" applyBorder="1" applyAlignment="1"/>
    <xf numFmtId="1" fontId="3" fillId="2" borderId="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wrapText="1"/>
    </xf>
    <xf numFmtId="0" fontId="1" fillId="0" borderId="5" xfId="0" applyFont="1" applyBorder="1" applyAlignment="1"/>
    <xf numFmtId="1" fontId="3" fillId="0" borderId="5" xfId="0" applyNumberFormat="1" applyFont="1" applyBorder="1" applyAlignment="1"/>
    <xf numFmtId="1" fontId="1" fillId="2" borderId="8" xfId="0" applyNumberFormat="1" applyFont="1" applyFill="1" applyBorder="1" applyAlignment="1"/>
    <xf numFmtId="0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1" xfId="0" applyNumberFormat="1" applyFont="1" applyBorder="1" applyAlignment="1"/>
    <xf numFmtId="167" fontId="1" fillId="0" borderId="11" xfId="0" applyNumberFormat="1" applyFont="1" applyBorder="1" applyAlignment="1">
      <alignment horizontal="center"/>
    </xf>
    <xf numFmtId="1" fontId="4" fillId="0" borderId="1" xfId="0" applyNumberFormat="1" applyFont="1" applyBorder="1" applyAlignment="1"/>
    <xf numFmtId="168" fontId="1" fillId="0" borderId="11" xfId="0" applyNumberFormat="1" applyFont="1" applyBorder="1" applyAlignment="1">
      <alignment horizontal="center"/>
    </xf>
    <xf numFmtId="168" fontId="1" fillId="0" borderId="1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0" fontId="1" fillId="0" borderId="8" xfId="1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0" fontId="1" fillId="0" borderId="8" xfId="1" applyNumberFormat="1" applyFont="1" applyBorder="1" applyAlignment="1">
      <alignment horizontal="right"/>
    </xf>
  </cellXfs>
  <cellStyles count="2">
    <cellStyle name="Normale" xfId="0" builtinId="0"/>
    <cellStyle name="Percentual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999FF"/>
      <rgbColor rgb="FF000080"/>
      <rgbColor rgb="FF993366"/>
      <rgbColor rgb="FFFF00FF"/>
      <rgbColor rgb="FFFFFFCC"/>
      <rgbColor rgb="FFAAAAAA"/>
      <rgbColor rgb="FF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000" b="0" i="0" u="none" strike="noStrike">
                <a:solidFill>
                  <a:srgbClr val="000000"/>
                </a:solidFill>
                <a:latin typeface="Arial Bold"/>
              </a:rPr>
              <a:t>La redditività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30983100000000002"/>
          <c:y val="5.0000000000000027E-3"/>
          <c:w val="0.14973900000000012"/>
          <c:h val="0.11710100000000002"/>
        </c:manualLayout>
      </c:layout>
      <c:overlay val="1"/>
      <c:spPr>
        <a:noFill/>
        <a:ln>
          <a:noFill/>
        </a:ln>
        <a:effectLst/>
      </c:spPr>
    </c:title>
    <c:autoTitleDeleted val="1"/>
    <c:plotArea>
      <c:layout>
        <c:manualLayout>
          <c:layoutTarget val="inner"/>
          <c:xMode val="edge"/>
          <c:yMode val="edge"/>
          <c:x val="6.3851299999999986E-2"/>
          <c:y val="0.11710100000000002"/>
          <c:w val="0.68106500000000003"/>
          <c:h val="0.7799930000000006"/>
        </c:manualLayout>
      </c:layout>
      <c:lineChart>
        <c:grouping val="standard"/>
        <c:ser>
          <c:idx val="0"/>
          <c:order val="0"/>
          <c:tx>
            <c:strRef>
              <c:f>Foglio1!$I$4</c:f>
              <c:strCache>
                <c:ptCount val="1"/>
                <c:pt idx="0">
                  <c:v>ROE</c:v>
                </c:pt>
              </c:strCache>
            </c:strRef>
          </c:tx>
          <c:spPr>
            <a:ln w="25400" cap="flat" cmpd="sng" algn="ctr">
              <a:solidFill>
                <a:srgbClr val="000080"/>
              </a:solidFill>
              <a:prstDash val="solid"/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Foglio1!$J$3:$L$3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Foglio1!$J$4:$L$4</c:f>
              <c:numCache>
                <c:formatCode>0.00%</c:formatCode>
                <c:ptCount val="3"/>
                <c:pt idx="0">
                  <c:v>2.5395656974604344E-2</c:v>
                </c:pt>
                <c:pt idx="1">
                  <c:v>5.5393586005830907E-2</c:v>
                </c:pt>
                <c:pt idx="2">
                  <c:v>0.12030866362679761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Foglio1!$I$5</c:f>
              <c:strCache>
                <c:ptCount val="1"/>
                <c:pt idx="0">
                  <c:v>ROI</c:v>
                </c:pt>
              </c:strCache>
            </c:strRef>
          </c:tx>
          <c:spPr>
            <a:ln w="12700" cap="flat" cmpd="sng" algn="ctr">
              <a:solidFill>
                <a:srgbClr val="FF00FF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Foglio1!$J$3:$L$3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Foglio1!$J$5:$L$5</c:f>
              <c:numCache>
                <c:formatCode>0.00%</c:formatCode>
                <c:ptCount val="3"/>
                <c:pt idx="0">
                  <c:v>3.8674033149171269E-2</c:v>
                </c:pt>
                <c:pt idx="1">
                  <c:v>6.5311152187307459E-2</c:v>
                </c:pt>
                <c:pt idx="2">
                  <c:v>0.13208658518627595</c:v>
                </c:pt>
              </c:numCache>
            </c:numRef>
          </c:val>
          <c:smooth val="1"/>
        </c:ser>
        <c:marker val="1"/>
        <c:axId val="85406464"/>
        <c:axId val="85408000"/>
      </c:lineChart>
      <c:catAx>
        <c:axId val="85406464"/>
        <c:scaling>
          <c:orientation val="minMax"/>
        </c:scaling>
        <c:axPos val="b"/>
        <c:numFmt formatCode="General" sourceLinked="1"/>
        <c:majorTickMark val="cross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08000"/>
        <c:crosses val="autoZero"/>
        <c:auto val="1"/>
        <c:lblAlgn val="ctr"/>
        <c:lblOffset val="100"/>
        <c:noMultiLvlLbl val="1"/>
      </c:catAx>
      <c:valAx>
        <c:axId val="85408000"/>
        <c:scaling>
          <c:orientation val="minMax"/>
        </c:scaling>
        <c:axPos val="l"/>
        <c:numFmt formatCode="0.00%" sourceLinked="1"/>
        <c:majorTickMark val="cross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0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54599999999998"/>
          <c:y val="0.4197550000000001"/>
          <c:w val="0.19845400000000007"/>
          <c:h val="0.14090500000000009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000" b="0" i="0" u="none" strike="noStrike">
                <a:solidFill>
                  <a:srgbClr val="000000"/>
                </a:solidFill>
                <a:latin typeface="Arial Bold"/>
              </a:rPr>
              <a:t>Relazione ROI/ROD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27374200000000004"/>
          <c:y val="5.0000000000000027E-3"/>
          <c:w val="0.22191800000000009"/>
          <c:h val="0.11714200000000002"/>
        </c:manualLayout>
      </c:layout>
      <c:overlay val="1"/>
      <c:spPr>
        <a:noFill/>
        <a:ln>
          <a:noFill/>
        </a:ln>
        <a:effectLst/>
      </c:spPr>
    </c:title>
    <c:autoTitleDeleted val="1"/>
    <c:plotArea>
      <c:layout>
        <c:manualLayout>
          <c:layoutTarget val="inner"/>
          <c:xMode val="edge"/>
          <c:yMode val="edge"/>
          <c:x val="6.3850999999999991E-2"/>
          <c:y val="0.11714200000000002"/>
          <c:w val="0.68106500000000003"/>
          <c:h val="0.77992000000000061"/>
        </c:manualLayout>
      </c:layout>
      <c:lineChart>
        <c:grouping val="standard"/>
        <c:ser>
          <c:idx val="0"/>
          <c:order val="0"/>
          <c:tx>
            <c:strRef>
              <c:f>Foglio1!$I$5</c:f>
              <c:strCache>
                <c:ptCount val="1"/>
                <c:pt idx="0">
                  <c:v>ROI</c:v>
                </c:pt>
              </c:strCache>
            </c:strRef>
          </c:tx>
          <c:spPr>
            <a:ln w="25400" cap="flat" cmpd="sng" algn="ctr">
              <a:solidFill>
                <a:srgbClr val="000080"/>
              </a:solidFill>
              <a:prstDash val="solid"/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Foglio1!$J$3:$L$3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Foglio1!$J$5:$L$5</c:f>
              <c:numCache>
                <c:formatCode>0.00%</c:formatCode>
                <c:ptCount val="3"/>
                <c:pt idx="0">
                  <c:v>3.8674033149171269E-2</c:v>
                </c:pt>
                <c:pt idx="1">
                  <c:v>6.5311152187307459E-2</c:v>
                </c:pt>
                <c:pt idx="2">
                  <c:v>0.13208658518627595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Foglio1!$I$6</c:f>
              <c:strCache>
                <c:ptCount val="1"/>
                <c:pt idx="0">
                  <c:v>ROD</c:v>
                </c:pt>
              </c:strCache>
            </c:strRef>
          </c:tx>
          <c:spPr>
            <a:ln w="12700" cap="flat" cmpd="sng" algn="ctr">
              <a:solidFill>
                <a:srgbClr val="FF00FF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Foglio1!$J$3:$L$3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Foglio1!$J$6:$L$6</c:f>
              <c:numCache>
                <c:formatCode>0.00%</c:formatCode>
                <c:ptCount val="3"/>
                <c:pt idx="0">
                  <c:v>3.5016586804275711E-2</c:v>
                </c:pt>
                <c:pt idx="1">
                  <c:v>3.5752401280683029E-2</c:v>
                </c:pt>
                <c:pt idx="2">
                  <c:v>4.1878172588832488E-2</c:v>
                </c:pt>
              </c:numCache>
            </c:numRef>
          </c:val>
          <c:smooth val="1"/>
        </c:ser>
        <c:marker val="1"/>
        <c:axId val="85437440"/>
        <c:axId val="85463808"/>
      </c:lineChart>
      <c:catAx>
        <c:axId val="8543744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63808"/>
        <c:crosses val="autoZero"/>
        <c:auto val="1"/>
        <c:lblAlgn val="ctr"/>
        <c:lblOffset val="100"/>
        <c:noMultiLvlLbl val="1"/>
      </c:catAx>
      <c:valAx>
        <c:axId val="85463808"/>
        <c:scaling>
          <c:orientation val="minMax"/>
        </c:scaling>
        <c:axPos val="l"/>
        <c:numFmt formatCode="0.00%" sourceLinked="1"/>
        <c:majorTickMark val="cross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37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54599999999998"/>
          <c:y val="0.419769"/>
          <c:w val="0.19845400000000007"/>
          <c:h val="0.14095100000000008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000" b="0" i="0" u="none" strike="noStrike">
                <a:solidFill>
                  <a:srgbClr val="000000"/>
                </a:solidFill>
                <a:latin typeface="Arial Bold"/>
              </a:rPr>
              <a:t>La produttività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41343800000000008"/>
          <c:y val="5.0000000000000027E-3"/>
          <c:w val="0.173123"/>
          <c:h val="0.11321600000000002"/>
        </c:manualLayout>
      </c:layout>
      <c:overlay val="1"/>
      <c:spPr>
        <a:noFill/>
        <a:ln>
          <a:noFill/>
        </a:ln>
        <a:effectLst/>
      </c:spPr>
    </c:title>
    <c:autoTitleDeleted val="1"/>
    <c:plotArea>
      <c:layout>
        <c:manualLayout>
          <c:layoutTarget val="inner"/>
          <c:xMode val="edge"/>
          <c:yMode val="edge"/>
          <c:x val="4.7448800000000006E-2"/>
          <c:y val="0.11321600000000002"/>
          <c:w val="0.92718"/>
          <c:h val="0.6331790000000006"/>
        </c:manualLayout>
      </c:layout>
      <c:lineChart>
        <c:grouping val="standard"/>
        <c:ser>
          <c:idx val="0"/>
          <c:order val="0"/>
          <c:tx>
            <c:strRef>
              <c:f>Foglio1!$O$4</c:f>
              <c:strCache>
                <c:ptCount val="1"/>
                <c:pt idx="0">
                  <c:v>Rendimento del fattore umano</c:v>
                </c:pt>
              </c:strCache>
            </c:strRef>
          </c:tx>
          <c:spPr>
            <a:ln w="25400" cap="flat" cmpd="sng" algn="ctr">
              <a:solidFill>
                <a:srgbClr val="000080"/>
              </a:solidFill>
              <a:prstDash val="solid"/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Foglio1!$P$3:$R$3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Foglio1!$P$4:$R$4</c:f>
              <c:numCache>
                <c:formatCode>" "* #,##0" ";"-"* #,##0" ";" "* "-"??" "</c:formatCode>
                <c:ptCount val="3"/>
                <c:pt idx="0">
                  <c:v>37195.65217391304</c:v>
                </c:pt>
                <c:pt idx="1">
                  <c:v>46854.166666666664</c:v>
                </c:pt>
                <c:pt idx="2">
                  <c:v>57700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Foglio1!$O$5</c:f>
              <c:strCache>
                <c:ptCount val="1"/>
                <c:pt idx="0">
                  <c:v>Costo medio per dipendente</c:v>
                </c:pt>
              </c:strCache>
            </c:strRef>
          </c:tx>
          <c:spPr>
            <a:ln w="12700" cap="flat" cmpd="sng" algn="ctr">
              <a:solidFill>
                <a:srgbClr val="FF00FF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  <c:marker>
            <c:symbol val="none"/>
          </c:marker>
          <c:cat>
            <c:numRef>
              <c:f>Foglio1!$P$3:$R$3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Foglio1!$P$5:$R$5</c:f>
              <c:numCache>
                <c:formatCode>" "* #,##0" ";"-"* #,##0" ";" "* "-"??" "</c:formatCode>
                <c:ptCount val="3"/>
                <c:pt idx="0">
                  <c:v>25413.043478260868</c:v>
                </c:pt>
                <c:pt idx="1">
                  <c:v>29166.666666666668</c:v>
                </c:pt>
                <c:pt idx="2">
                  <c:v>30420</c:v>
                </c:pt>
              </c:numCache>
            </c:numRef>
          </c:val>
          <c:smooth val="1"/>
        </c:ser>
        <c:marker val="1"/>
        <c:axId val="85492864"/>
        <c:axId val="85494400"/>
      </c:lineChart>
      <c:catAx>
        <c:axId val="85492864"/>
        <c:scaling>
          <c:orientation val="minMax"/>
        </c:scaling>
        <c:axPos val="b"/>
        <c:numFmt formatCode="General" sourceLinked="1"/>
        <c:majorTickMark val="cross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94400"/>
        <c:crosses val="autoZero"/>
        <c:auto val="1"/>
        <c:lblAlgn val="ctr"/>
        <c:lblOffset val="100"/>
        <c:noMultiLvlLbl val="1"/>
      </c:catAx>
      <c:valAx>
        <c:axId val="85494400"/>
        <c:scaling>
          <c:orientation val="minMax"/>
        </c:scaling>
        <c:axPos val="l"/>
        <c:numFmt formatCode="&quot; &quot;* #,##0&quot; &quot;;&quot;-&quot;* #,##0&quot; &quot;;&quot; &quot;* &quot;-&quot;??&quot; &quot;" sourceLinked="1"/>
        <c:majorTickMark val="cross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492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442800000000031E-3"/>
          <c:y val="0.93514900000000034"/>
          <c:w val="0.98227299999999951"/>
          <c:h val="7.7350800000000011E-2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it-IT">
              <a:solidFill>
                <a:srgbClr val="000000"/>
              </a:solidFill>
            </a:endParaRPr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8.4412500000000015E-2"/>
          <c:y val="4.7537300000000011E-2"/>
          <c:w val="0.88581500000000002"/>
          <c:h val="0.72740199999999999"/>
        </c:manualLayout>
      </c:layout>
      <c:barChart>
        <c:barDir val="bar"/>
        <c:grouping val="percentStacked"/>
        <c:ser>
          <c:idx val="0"/>
          <c:order val="0"/>
          <c:tx>
            <c:strRef>
              <c:f>Foglio1!$U$4</c:f>
              <c:strCache>
                <c:ptCount val="1"/>
                <c:pt idx="0">
                  <c:v>Rigidità degli impieghi</c:v>
                </c:pt>
              </c:strCache>
            </c:strRef>
          </c:tx>
          <c:spPr>
            <a:solidFill>
              <a:srgbClr val="9999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(Foglio1!$X$3,Foglio1!$W$3,Foglio1!$V$3)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(Foglio1!$X$4,Foglio1!$W$4,Foglio1!$V$4)</c:f>
              <c:numCache>
                <c:formatCode>0.00%</c:formatCode>
                <c:ptCount val="3"/>
                <c:pt idx="0">
                  <c:v>0.54366072743336769</c:v>
                </c:pt>
                <c:pt idx="1">
                  <c:v>0.58163894023413432</c:v>
                </c:pt>
                <c:pt idx="2">
                  <c:v>0.53038674033149169</c:v>
                </c:pt>
              </c:numCache>
            </c:numRef>
          </c:val>
        </c:ser>
        <c:ser>
          <c:idx val="1"/>
          <c:order val="1"/>
          <c:tx>
            <c:strRef>
              <c:f>Foglio1!$U$5</c:f>
              <c:strCache>
                <c:ptCount val="1"/>
                <c:pt idx="0">
                  <c:v>Elasticità degli impieghi</c:v>
                </c:pt>
              </c:strCache>
            </c:strRef>
          </c:tx>
          <c:spPr>
            <a:solidFill>
              <a:srgbClr val="FFFF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(Foglio1!$X$3,Foglio1!$W$3,Foglio1!$V$3)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(Foglio1!$X$5,Foglio1!$W$5,Foglio1!$V$5)</c:f>
              <c:numCache>
                <c:formatCode>0.00%</c:formatCode>
                <c:ptCount val="3"/>
                <c:pt idx="0">
                  <c:v>0.45633927256663231</c:v>
                </c:pt>
                <c:pt idx="1">
                  <c:v>0.41836105976586568</c:v>
                </c:pt>
                <c:pt idx="2">
                  <c:v>0.46961325966850831</c:v>
                </c:pt>
              </c:numCache>
            </c:numRef>
          </c:val>
        </c:ser>
        <c:overlap val="100"/>
        <c:axId val="85523456"/>
        <c:axId val="86082304"/>
      </c:barChart>
      <c:catAx>
        <c:axId val="85523456"/>
        <c:scaling>
          <c:orientation val="maxMin"/>
        </c:scaling>
        <c:axPos val="l"/>
        <c:numFmt formatCode="General" sourceLinked="1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6082304"/>
        <c:crosses val="autoZero"/>
        <c:auto val="1"/>
        <c:lblAlgn val="ctr"/>
        <c:lblOffset val="100"/>
        <c:noMultiLvlLbl val="1"/>
      </c:catAx>
      <c:valAx>
        <c:axId val="86082304"/>
        <c:scaling>
          <c:orientation val="minMax"/>
        </c:scaling>
        <c:axPos val="t"/>
        <c:majorGridlines>
          <c:spPr>
            <a:ln w="12700" cap="flat" cmpd="sng" algn="ctr">
              <a:solidFill>
                <a:srgbClr val="000000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</c:majorGridlines>
        <c:numFmt formatCode="0%" sourceLinked="1"/>
        <c:tickLblPos val="high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552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27400000000001"/>
          <c:y val="0.9428270000000003"/>
          <c:w val="0.68526299999999962"/>
          <c:h val="6.9673000000000013E-2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it-IT">
              <a:solidFill>
                <a:srgbClr val="000000"/>
              </a:solidFill>
            </a:endParaRPr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8.4412500000000015E-2"/>
          <c:y val="5.0302400000000032E-2"/>
          <c:w val="0.88581500000000002"/>
          <c:h val="0.60169700000000048"/>
        </c:manualLayout>
      </c:layout>
      <c:barChart>
        <c:barDir val="bar"/>
        <c:grouping val="percentStacked"/>
        <c:ser>
          <c:idx val="0"/>
          <c:order val="0"/>
          <c:tx>
            <c:strRef>
              <c:f>Foglio1!$U$6</c:f>
              <c:strCache>
                <c:ptCount val="1"/>
                <c:pt idx="0">
                  <c:v>Incidenza dei debiti a breve scadenza</c:v>
                </c:pt>
              </c:strCache>
            </c:strRef>
          </c:tx>
          <c:spPr>
            <a:solidFill>
              <a:srgbClr val="9999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(Foglio1!$X$3,Foglio1!$W$3,Foglio1!$V$3)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(Foglio1!$X$6,Foglio1!$W$6,Foglio1!$V$6)</c:f>
              <c:numCache>
                <c:formatCode>0.00%</c:formatCode>
                <c:ptCount val="3"/>
                <c:pt idx="0">
                  <c:v>0.29156236194963925</c:v>
                </c:pt>
                <c:pt idx="1">
                  <c:v>0.28465804066543438</c:v>
                </c:pt>
                <c:pt idx="2">
                  <c:v>0.31952117863720075</c:v>
                </c:pt>
              </c:numCache>
            </c:numRef>
          </c:val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Incidenza dei debiti a media e lunga scadenza</c:v>
                </c:pt>
              </c:strCache>
            </c:strRef>
          </c:tx>
          <c:spPr>
            <a:solidFill>
              <a:srgbClr val="FFFF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(Foglio1!$X$3,Foglio1!$W$3,Foglio1!$V$3)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(Foglio1!$X$7,Foglio1!$W$7,Foglio1!$V$7)</c:f>
              <c:numCache>
                <c:formatCode>0.00%</c:formatCode>
                <c:ptCount val="3"/>
                <c:pt idx="0">
                  <c:v>0.28861728758651156</c:v>
                </c:pt>
                <c:pt idx="1">
                  <c:v>0.29266789895255702</c:v>
                </c:pt>
                <c:pt idx="2">
                  <c:v>0.18011049723756906</c:v>
                </c:pt>
              </c:numCache>
            </c:numRef>
          </c:val>
        </c:ser>
        <c:ser>
          <c:idx val="2"/>
          <c:order val="2"/>
          <c:tx>
            <c:strRef>
              <c:f>Foglio1!$U$8</c:f>
              <c:strCache>
                <c:ptCount val="1"/>
                <c:pt idx="0">
                  <c:v>Autonomia finanziaria</c:v>
                </c:pt>
              </c:strCache>
            </c:strRef>
          </c:tx>
          <c:spPr>
            <a:solidFill>
              <a:srgbClr val="FFFFCC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(Foglio1!$X$3,Foglio1!$W$3,Foglio1!$V$3)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(Foglio1!$X$8,Foglio1!$W$8,Foglio1!$V$8)</c:f>
              <c:numCache>
                <c:formatCode>0.00%</c:formatCode>
                <c:ptCount val="3"/>
                <c:pt idx="0">
                  <c:v>0.41982035046384919</c:v>
                </c:pt>
                <c:pt idx="1">
                  <c:v>0.42267406038200861</c:v>
                </c:pt>
                <c:pt idx="2">
                  <c:v>0.50036832412523025</c:v>
                </c:pt>
              </c:numCache>
            </c:numRef>
          </c:val>
        </c:ser>
        <c:overlap val="100"/>
        <c:axId val="86112128"/>
        <c:axId val="86113664"/>
      </c:barChart>
      <c:catAx>
        <c:axId val="86112128"/>
        <c:scaling>
          <c:orientation val="maxMin"/>
        </c:scaling>
        <c:axPos val="l"/>
        <c:numFmt formatCode="General" sourceLinked="1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6113664"/>
        <c:crosses val="autoZero"/>
        <c:auto val="1"/>
        <c:lblAlgn val="ctr"/>
        <c:lblOffset val="100"/>
        <c:noMultiLvlLbl val="1"/>
      </c:catAx>
      <c:valAx>
        <c:axId val="86113664"/>
        <c:scaling>
          <c:orientation val="minMax"/>
        </c:scaling>
        <c:axPos val="t"/>
        <c:majorGridlines>
          <c:spPr>
            <a:ln w="12700" cap="flat" cmpd="sng" algn="ctr">
              <a:solidFill>
                <a:srgbClr val="000000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</c:majorGridlines>
        <c:numFmt formatCode="0%" sourceLinked="1"/>
        <c:tickLblPos val="high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61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72500000000008"/>
          <c:y val="0.82887000000000033"/>
          <c:w val="0.65062200000000048"/>
          <c:h val="0.18363000000000004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000" b="0" i="0" u="none" strike="noStrike">
                <a:solidFill>
                  <a:srgbClr val="000000"/>
                </a:solidFill>
                <a:latin typeface="Arial Bold"/>
              </a:rPr>
              <a:t>Struttura dell'attivo 2013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32441600000000032"/>
          <c:y val="5.0000000000000027E-3"/>
          <c:w val="0.42071800000000015"/>
          <c:h val="3.0131000000000008E-2"/>
        </c:manualLayout>
      </c:layout>
      <c:overlay val="1"/>
      <c:spPr>
        <a:noFill/>
        <a:ln>
          <a:noFill/>
        </a:ln>
        <a:effectLst/>
      </c:spPr>
    </c:title>
    <c:autoTitleDeleted val="1"/>
    <c:view3D>
      <c:rotX val="50"/>
      <c:hPercent val="50"/>
      <c:depthPercent val="100"/>
      <c:perspective val="30"/>
    </c:view3D>
    <c:plotArea>
      <c:layout>
        <c:manualLayout>
          <c:layoutTarget val="inner"/>
          <c:xMode val="edge"/>
          <c:yMode val="edge"/>
          <c:x val="0.29783700000000002"/>
          <c:y val="3.0131000000000008E-2"/>
          <c:w val="0.36175600000000002"/>
          <c:h val="0.65655800000000031"/>
        </c:manualLayout>
      </c:layout>
      <c:pie3DChart>
        <c:ser>
          <c:idx val="0"/>
          <c:order val="0"/>
          <c:tx>
            <c:v>Series1</c:v>
          </c:tx>
          <c:spPr>
            <a:solidFill>
              <a:srgbClr val="9999FF"/>
            </a:solidFill>
            <a:ln>
              <a:noFill/>
            </a:ln>
            <a:effectLst/>
          </c:spPr>
          <c:dPt>
            <c:idx val="1"/>
            <c:spPr>
              <a:solidFill>
                <a:srgbClr val="FFFFFF"/>
              </a:solidFill>
              <a:ln>
                <a:noFill/>
              </a:ln>
              <a:effectLst/>
            </c:spPr>
          </c:dPt>
          <c:dLbls>
            <c:numFmt formatCode="0.0" sourceLinked="0"/>
            <c:txPr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900" b="0" i="0" u="none" strike="noStrike">
                    <a:solidFill>
                      <a:srgbClr val="000000"/>
                    </a:solidFill>
                    <a:latin typeface="Arial"/>
                  </a:defRPr>
                </a:pPr>
                <a:endParaRPr lang="it-IT"/>
              </a:p>
            </c:txPr>
            <c:dLblPos val="outEnd"/>
            <c:showVal val="1"/>
          </c:dLbls>
          <c:cat>
            <c:strRef>
              <c:f>(Foglio1!$U$4,Foglio1!$U$5)</c:f>
              <c:strCache>
                <c:ptCount val="2"/>
                <c:pt idx="0">
                  <c:v>Rigidità degli impieghi</c:v>
                </c:pt>
                <c:pt idx="1">
                  <c:v>Elasticità degli impieghi</c:v>
                </c:pt>
              </c:strCache>
            </c:strRef>
          </c:cat>
          <c:val>
            <c:numRef>
              <c:f>Foglio1!$X$4:$X$5</c:f>
              <c:numCache>
                <c:formatCode>0.00%</c:formatCode>
                <c:ptCount val="2"/>
                <c:pt idx="0">
                  <c:v>0.54366072743336769</c:v>
                </c:pt>
                <c:pt idx="1">
                  <c:v>0.45633927256663231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00000000027E-3"/>
          <c:y val="0.921902"/>
          <c:w val="1"/>
          <c:h val="9.0598100000000056E-2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0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000" b="0" i="0" u="none" strike="noStrike">
                <a:solidFill>
                  <a:srgbClr val="000000"/>
                </a:solidFill>
                <a:latin typeface="Arial Bold"/>
              </a:rPr>
              <a:t>Struttura del passivo 2013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26144100000000003"/>
          <c:y val="5.0000000000000027E-3"/>
          <c:w val="0.47430000000000017"/>
          <c:h val="2.8435200000000015E-2"/>
        </c:manualLayout>
      </c:layout>
      <c:overlay val="1"/>
      <c:spPr>
        <a:noFill/>
        <a:ln>
          <a:noFill/>
        </a:ln>
        <a:effectLst/>
      </c:spPr>
    </c:title>
    <c:autoTitleDeleted val="1"/>
    <c:view3D>
      <c:rotX val="50"/>
      <c:hPercent val="50"/>
      <c:depthPercent val="100"/>
      <c:perspective val="30"/>
    </c:view3D>
    <c:plotArea>
      <c:layout>
        <c:manualLayout>
          <c:layoutTarget val="inner"/>
          <c:xMode val="edge"/>
          <c:yMode val="edge"/>
          <c:x val="0.24905800000000008"/>
          <c:y val="2.8435200000000015E-2"/>
          <c:w val="0.38098800000000033"/>
          <c:h val="0.61890400000000034"/>
        </c:manualLayout>
      </c:layout>
      <c:pie3DChart>
        <c:ser>
          <c:idx val="0"/>
          <c:order val="0"/>
          <c:tx>
            <c:v>Series1</c:v>
          </c:tx>
          <c:spPr>
            <a:solidFill>
              <a:srgbClr val="9999FF"/>
            </a:solidFill>
            <a:ln>
              <a:noFill/>
            </a:ln>
            <a:effectLst/>
          </c:spPr>
          <c:dPt>
            <c:idx val="1"/>
            <c:spPr>
              <a:solidFill>
                <a:srgbClr val="993366"/>
              </a:solidFill>
              <a:ln>
                <a:noFill/>
              </a:ln>
              <a:effectLst/>
            </c:spPr>
          </c:dPt>
          <c:dPt>
            <c:idx val="2"/>
            <c:spPr>
              <a:solidFill>
                <a:srgbClr val="FFFFFF"/>
              </a:solidFill>
              <a:ln>
                <a:noFill/>
              </a:ln>
              <a:effectLst/>
            </c:spPr>
          </c:dPt>
          <c:dLbls>
            <c:numFmt formatCode="0.0" sourceLinked="0"/>
            <c:txPr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900" b="0" i="0" u="none" strike="noStrike">
                    <a:solidFill>
                      <a:srgbClr val="000000"/>
                    </a:solidFill>
                    <a:latin typeface="Arial"/>
                  </a:defRPr>
                </a:pPr>
                <a:endParaRPr lang="it-IT"/>
              </a:p>
            </c:txPr>
            <c:dLblPos val="outEnd"/>
            <c:showVal val="1"/>
          </c:dLbls>
          <c:cat>
            <c:strRef>
              <c:f>(Foglio1!$U$6,Foglio1!$U$7,Foglio1!$U$8)</c:f>
              <c:strCache>
                <c:ptCount val="3"/>
                <c:pt idx="0">
                  <c:v>Incidenza dei debiti a breve scadenza</c:v>
                </c:pt>
                <c:pt idx="1">
                  <c:v>Incidenza dei debiti a media e lunga scadenza</c:v>
                </c:pt>
                <c:pt idx="2">
                  <c:v>Autonomia finanziaria</c:v>
                </c:pt>
              </c:strCache>
            </c:strRef>
          </c:cat>
          <c:val>
            <c:numRef>
              <c:f>Foglio1!$X$6:$X$8</c:f>
              <c:numCache>
                <c:formatCode>0.00%</c:formatCode>
                <c:ptCount val="3"/>
                <c:pt idx="0">
                  <c:v>0.29156236194963925</c:v>
                </c:pt>
                <c:pt idx="1">
                  <c:v>0.28861728758651156</c:v>
                </c:pt>
                <c:pt idx="2">
                  <c:v>0.41982035046384919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00000000027E-3"/>
          <c:y val="0.79152"/>
          <c:w val="1"/>
          <c:h val="0.22098000000000001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zero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Bold"/>
              </a:defRPr>
            </a:pPr>
            <a:r>
              <a:rPr lang="it-IT" sz="1200" b="0" i="0" u="none" strike="noStrike">
                <a:solidFill>
                  <a:srgbClr val="000000"/>
                </a:solidFill>
                <a:latin typeface="Arial Bold"/>
              </a:rPr>
              <a:t>Situazione finanziaria a breve termine</a:t>
            </a:r>
            <a:endParaRPr lang="it-IT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22940100000000008"/>
          <c:y val="5.0000000000000027E-3"/>
          <c:w val="0.54119800000000029"/>
          <c:h val="0.13081200000000001"/>
        </c:manualLayout>
      </c:layout>
      <c:overlay val="1"/>
      <c:spPr>
        <a:noFill/>
        <a:ln>
          <a:noFill/>
        </a:ln>
        <a:effectLst/>
      </c:spPr>
    </c:title>
    <c:autoTitleDeleted val="1"/>
    <c:plotArea>
      <c:layout>
        <c:manualLayout>
          <c:layoutTarget val="inner"/>
          <c:xMode val="edge"/>
          <c:yMode val="edge"/>
          <c:x val="4.7968400000000015E-2"/>
          <c:y val="0.13081200000000001"/>
          <c:w val="0.95203199999999999"/>
          <c:h val="0.61325100000000032"/>
        </c:manualLayout>
      </c:layout>
      <c:barChart>
        <c:barDir val="col"/>
        <c:grouping val="clustered"/>
        <c:ser>
          <c:idx val="0"/>
          <c:order val="0"/>
          <c:tx>
            <c:strRef>
              <c:f>Foglio1!$AA$12</c:f>
              <c:strCache>
                <c:ptCount val="1"/>
                <c:pt idx="0">
                  <c:v>Patrimonio circolante netto</c:v>
                </c:pt>
              </c:strCache>
            </c:strRef>
          </c:tx>
          <c:spPr>
            <a:solidFill>
              <a:srgbClr val="9999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Foglio1!$AB$3:$AD$3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Foglio1!$AB$12:$AD$12</c:f>
              <c:numCache>
                <c:formatCode>" "* #,##0" ";"-"* #,##0" ";" "* "-"??" "</c:formatCode>
                <c:ptCount val="3"/>
                <c:pt idx="0">
                  <c:v>815000</c:v>
                </c:pt>
                <c:pt idx="1">
                  <c:v>868000</c:v>
                </c:pt>
                <c:pt idx="2">
                  <c:v>1119000</c:v>
                </c:pt>
              </c:numCache>
            </c:numRef>
          </c:val>
        </c:ser>
        <c:ser>
          <c:idx val="1"/>
          <c:order val="1"/>
          <c:tx>
            <c:strRef>
              <c:f>Foglio1!$AA$13</c:f>
              <c:strCache>
                <c:ptCount val="1"/>
                <c:pt idx="0">
                  <c:v>Margine di tesoreria</c:v>
                </c:pt>
              </c:strCache>
            </c:strRef>
          </c:tx>
          <c:spPr>
            <a:solidFill>
              <a:srgbClr val="FFFFFF"/>
            </a:solidFill>
            <a:ln w="12700" cap="flat" cmpd="sng" algn="ctr">
              <a:solidFill>
                <a:srgbClr val="000000"/>
              </a:solidFill>
              <a:prstDash val="solid"/>
              <a:headEnd type="none"/>
              <a:tailEnd type="none"/>
            </a:ln>
            <a:effectLst/>
          </c:spPr>
          <c:cat>
            <c:numRef>
              <c:f>Foglio1!$AB$3:$AD$3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</c:numCache>
            </c:numRef>
          </c:cat>
          <c:val>
            <c:numRef>
              <c:f>Foglio1!$AB$13:$AD$13</c:f>
              <c:numCache>
                <c:formatCode>" "* #,##0" ";"-"* #,##0" ";" "* "-"??" "</c:formatCode>
                <c:ptCount val="3"/>
                <c:pt idx="0">
                  <c:v>-485000</c:v>
                </c:pt>
                <c:pt idx="1">
                  <c:v>-490000</c:v>
                </c:pt>
                <c:pt idx="2">
                  <c:v>-459000</c:v>
                </c:pt>
              </c:numCache>
            </c:numRef>
          </c:val>
        </c:ser>
        <c:axId val="86180992"/>
        <c:axId val="86182528"/>
      </c:barChart>
      <c:catAx>
        <c:axId val="86180992"/>
        <c:scaling>
          <c:orientation val="minMax"/>
        </c:scaling>
        <c:axPos val="b"/>
        <c:numFmt formatCode="General" sourceLinked="1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 Bold"/>
              </a:defRPr>
            </a:pPr>
            <a:endParaRPr lang="it-IT"/>
          </a:p>
        </c:txPr>
        <c:crossAx val="86182528"/>
        <c:crosses val="autoZero"/>
        <c:auto val="1"/>
        <c:lblAlgn val="ctr"/>
        <c:lblOffset val="100"/>
        <c:noMultiLvlLbl val="1"/>
      </c:catAx>
      <c:valAx>
        <c:axId val="86182528"/>
        <c:scaling>
          <c:orientation val="minMax"/>
        </c:scaling>
        <c:axPos val="l"/>
        <c:majorGridlines>
          <c:spPr>
            <a:ln w="12700" cap="flat" cmpd="sng" algn="ctr">
              <a:solidFill>
                <a:srgbClr val="000000"/>
              </a:solidFill>
              <a:custDash>
                <a:ds d="300000" sp="300000"/>
              </a:custDash>
              <a:headEnd type="none"/>
              <a:tailEnd type="none"/>
            </a:ln>
            <a:effectLst/>
          </c:spPr>
        </c:majorGridlines>
        <c:numFmt formatCode="&quot; &quot;* #,##0&quot; &quot;;&quot;-&quot;* #,##0&quot; &quot;;&quot; &quot;* &quot;-&quot;??&quot; &quot;" sourceLinked="1"/>
        <c:tickLblPos val="nextTo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900" b="0" i="0" u="none" strike="noStrike">
                <a:solidFill>
                  <a:srgbClr val="000000"/>
                </a:solidFill>
                <a:latin typeface="Arial"/>
              </a:defRPr>
            </a:pPr>
            <a:endParaRPr lang="it-IT"/>
          </a:p>
        </c:txPr>
        <c:crossAx val="8618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69200000000008"/>
          <c:y val="0.93450199999999972"/>
          <c:w val="0.71038000000000001"/>
          <c:h val="7.7997900000000037E-2"/>
        </c:manualLayout>
      </c:layout>
      <c:overlay val="1"/>
      <c:spPr>
        <a:solidFill>
          <a:srgbClr val="FFFFFF"/>
        </a:solidFill>
        <a:ln w="12700" cap="flat" cmpd="sng" algn="ctr">
          <a:solidFill>
            <a:srgbClr val="000000"/>
          </a:solidFill>
          <a:prstDash val="solid"/>
          <a:headEnd type="none"/>
          <a:tailEnd type="none"/>
        </a:ln>
        <a:effectLst/>
      </c:spPr>
      <c:txPr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/>
        <a:p>
          <a:pPr>
            <a:defRPr sz="1000" b="0" i="0" u="none" strike="noStrike">
              <a:solidFill>
                <a:srgbClr val="000000"/>
              </a:solidFill>
              <a:latin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12700" cap="flat" cmpd="sng" algn="ctr">
      <a:solidFill>
        <a:srgbClr val="000000"/>
      </a:solidFill>
      <a:prstDash val="solid"/>
      <a:headEnd type="none"/>
      <a:tailEnd type="none"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305848</xdr:colOff>
      <xdr:row>10</xdr:row>
      <xdr:rowOff>32568</xdr:rowOff>
    </xdr:from>
    <xdr:to>
      <xdr:col>11</xdr:col>
      <xdr:colOff>466263</xdr:colOff>
      <xdr:row>21</xdr:row>
      <xdr:rowOff>7482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316765</xdr:colOff>
      <xdr:row>24</xdr:row>
      <xdr:rowOff>16676</xdr:rowOff>
    </xdr:from>
    <xdr:to>
      <xdr:col>11</xdr:col>
      <xdr:colOff>477203</xdr:colOff>
      <xdr:row>34</xdr:row>
      <xdr:rowOff>194008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555486</xdr:colOff>
      <xdr:row>8</xdr:row>
      <xdr:rowOff>133208</xdr:rowOff>
    </xdr:from>
    <xdr:to>
      <xdr:col>17</xdr:col>
      <xdr:colOff>442726</xdr:colOff>
      <xdr:row>19</xdr:row>
      <xdr:rowOff>183951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618584</xdr:colOff>
      <xdr:row>10</xdr:row>
      <xdr:rowOff>139394</xdr:rowOff>
    </xdr:from>
    <xdr:to>
      <xdr:col>22</xdr:col>
      <xdr:colOff>483486</xdr:colOff>
      <xdr:row>23</xdr:row>
      <xdr:rowOff>90718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618584</xdr:colOff>
      <xdr:row>20</xdr:row>
      <xdr:rowOff>170105</xdr:rowOff>
    </xdr:from>
    <xdr:to>
      <xdr:col>22</xdr:col>
      <xdr:colOff>483486</xdr:colOff>
      <xdr:row>32</xdr:row>
      <xdr:rowOff>182101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587429</xdr:colOff>
      <xdr:row>38</xdr:row>
      <xdr:rowOff>45765</xdr:rowOff>
    </xdr:from>
    <xdr:to>
      <xdr:col>20</xdr:col>
      <xdr:colOff>2459786</xdr:colOff>
      <xdr:row>47</xdr:row>
      <xdr:rowOff>115156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43792</xdr:colOff>
      <xdr:row>51</xdr:row>
      <xdr:rowOff>4645</xdr:rowOff>
    </xdr:from>
    <xdr:to>
      <xdr:col>20</xdr:col>
      <xdr:colOff>2412030</xdr:colOff>
      <xdr:row>62</xdr:row>
      <xdr:rowOff>115190</xdr:rowOff>
    </xdr:to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178682</xdr:colOff>
      <xdr:row>14</xdr:row>
      <xdr:rowOff>57480</xdr:rowOff>
    </xdr:from>
    <xdr:to>
      <xdr:col>28</xdr:col>
      <xdr:colOff>417134</xdr:colOff>
      <xdr:row>25</xdr:row>
      <xdr:rowOff>85637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topLeftCell="W1" workbookViewId="0">
      <selection activeCell="Z9" sqref="Z9"/>
    </sheetView>
  </sheetViews>
  <sheetFormatPr defaultColWidth="6.59765625" defaultRowHeight="12.75" customHeight="1"/>
  <cols>
    <col min="1" max="1" width="3.09765625" style="1" customWidth="1"/>
    <col min="2" max="2" width="23.09765625" style="1" customWidth="1"/>
    <col min="3" max="3" width="3.3984375" style="1" customWidth="1"/>
    <col min="4" max="4" width="8.5" style="1" customWidth="1"/>
    <col min="5" max="5" width="9.19921875" style="1" customWidth="1"/>
    <col min="6" max="6" width="9.8984375" style="1" customWidth="1"/>
    <col min="7" max="7" width="5.3984375" style="1" customWidth="1"/>
    <col min="8" max="8" width="11" style="1" customWidth="1"/>
    <col min="9" max="9" width="27.09765625" style="1" customWidth="1"/>
    <col min="10" max="12" width="6.09765625" style="1" customWidth="1"/>
    <col min="13" max="13" width="6.59765625" style="1" customWidth="1"/>
    <col min="14" max="14" width="10.8984375" style="1" customWidth="1"/>
    <col min="15" max="15" width="20.69921875" style="1" customWidth="1"/>
    <col min="16" max="18" width="6.5" style="1" customWidth="1"/>
    <col min="19" max="19" width="6.59765625" style="1" customWidth="1"/>
    <col min="20" max="20" width="9.5" style="1" customWidth="1"/>
    <col min="21" max="21" width="29.5" style="1" customWidth="1"/>
    <col min="22" max="22" width="6.09765625" style="1" customWidth="1"/>
    <col min="23" max="24" width="6.8984375" style="1" customWidth="1"/>
    <col min="25" max="25" width="6.59765625" style="1" customWidth="1"/>
    <col min="26" max="26" width="10.09765625" style="1" customWidth="1"/>
    <col min="27" max="27" width="28.69921875" style="1" customWidth="1"/>
    <col min="28" max="28" width="8.3984375" style="1" customWidth="1"/>
    <col min="29" max="30" width="7.69921875" style="1" customWidth="1"/>
    <col min="31" max="256" width="6.59765625" style="1" customWidth="1"/>
  </cols>
  <sheetData>
    <row r="1" spans="1:30" ht="15.95" customHeight="1">
      <c r="A1" s="2"/>
      <c r="B1" s="3"/>
      <c r="C1" s="3"/>
      <c r="D1" s="3"/>
      <c r="E1" s="3"/>
      <c r="F1" s="3"/>
      <c r="G1" s="2"/>
      <c r="H1" s="4"/>
      <c r="I1" s="4"/>
      <c r="J1" s="4"/>
      <c r="K1" s="5"/>
      <c r="L1" s="5"/>
      <c r="M1" s="2"/>
      <c r="N1" s="4"/>
      <c r="O1" s="4"/>
      <c r="P1" s="4"/>
      <c r="Q1" s="5"/>
      <c r="R1" s="5"/>
      <c r="S1" s="2"/>
      <c r="T1" s="4"/>
      <c r="U1" s="4"/>
      <c r="V1" s="4"/>
      <c r="W1" s="5"/>
      <c r="X1" s="5"/>
      <c r="Y1" s="2"/>
      <c r="Z1" s="4"/>
      <c r="AA1" s="4"/>
      <c r="AB1" s="4"/>
      <c r="AC1" s="5"/>
      <c r="AD1" s="5"/>
    </row>
    <row r="2" spans="1:30" ht="15.95" customHeight="1">
      <c r="A2" s="6"/>
      <c r="B2" s="64" t="s">
        <v>0</v>
      </c>
      <c r="C2" s="65"/>
      <c r="D2" s="65"/>
      <c r="E2" s="65"/>
      <c r="F2" s="66"/>
      <c r="G2" s="7"/>
      <c r="H2" s="61" t="s">
        <v>1</v>
      </c>
      <c r="I2" s="62"/>
      <c r="J2" s="62"/>
      <c r="K2" s="62"/>
      <c r="L2" s="63"/>
      <c r="M2" s="7"/>
      <c r="N2" s="61" t="s">
        <v>2</v>
      </c>
      <c r="O2" s="62"/>
      <c r="P2" s="62"/>
      <c r="Q2" s="62"/>
      <c r="R2" s="63"/>
      <c r="S2" s="7"/>
      <c r="T2" s="61" t="s">
        <v>3</v>
      </c>
      <c r="U2" s="62"/>
      <c r="V2" s="62"/>
      <c r="W2" s="62"/>
      <c r="X2" s="63"/>
      <c r="Y2" s="7"/>
      <c r="Z2" s="61" t="s">
        <v>4</v>
      </c>
      <c r="AA2" s="62"/>
      <c r="AB2" s="62"/>
      <c r="AC2" s="62"/>
      <c r="AD2" s="63"/>
    </row>
    <row r="3" spans="1:30" ht="15.95" customHeight="1">
      <c r="A3" s="6"/>
      <c r="B3" s="8" t="s">
        <v>5</v>
      </c>
      <c r="C3" s="9"/>
      <c r="D3" s="10">
        <v>2013</v>
      </c>
      <c r="E3" s="10">
        <v>2012</v>
      </c>
      <c r="F3" s="10">
        <v>2011</v>
      </c>
      <c r="G3" s="7"/>
      <c r="H3" s="10" t="s">
        <v>6</v>
      </c>
      <c r="I3" s="10" t="s">
        <v>7</v>
      </c>
      <c r="J3" s="10">
        <v>2013</v>
      </c>
      <c r="K3" s="10">
        <v>2012</v>
      </c>
      <c r="L3" s="10">
        <v>2011</v>
      </c>
      <c r="M3" s="7"/>
      <c r="N3" s="10" t="s">
        <v>6</v>
      </c>
      <c r="O3" s="10" t="s">
        <v>7</v>
      </c>
      <c r="P3" s="10">
        <v>2013</v>
      </c>
      <c r="Q3" s="10">
        <v>2012</v>
      </c>
      <c r="R3" s="10">
        <v>2011</v>
      </c>
      <c r="S3" s="7"/>
      <c r="T3" s="10" t="s">
        <v>6</v>
      </c>
      <c r="U3" s="10" t="s">
        <v>7</v>
      </c>
      <c r="V3" s="10">
        <v>2013</v>
      </c>
      <c r="W3" s="10">
        <v>2012</v>
      </c>
      <c r="X3" s="10">
        <v>2011</v>
      </c>
      <c r="Y3" s="7"/>
      <c r="Z3" s="10" t="s">
        <v>6</v>
      </c>
      <c r="AA3" s="10" t="s">
        <v>8</v>
      </c>
      <c r="AB3" s="10">
        <v>2013</v>
      </c>
      <c r="AC3" s="10">
        <v>2012</v>
      </c>
      <c r="AD3" s="10">
        <v>2011</v>
      </c>
    </row>
    <row r="4" spans="1:30" ht="15.95" customHeight="1">
      <c r="A4" s="6"/>
      <c r="B4" s="11" t="s">
        <v>93</v>
      </c>
      <c r="C4" s="12" t="s">
        <v>94</v>
      </c>
      <c r="D4" s="13">
        <v>55000</v>
      </c>
      <c r="E4" s="13">
        <v>53000</v>
      </c>
      <c r="F4" s="13">
        <v>51000</v>
      </c>
      <c r="G4" s="7"/>
      <c r="H4" s="14" t="s">
        <v>117</v>
      </c>
      <c r="I4" s="15" t="s">
        <v>9</v>
      </c>
      <c r="J4" s="60">
        <f>D47/D20</f>
        <v>2.5395656974604344E-2</v>
      </c>
      <c r="K4" s="60">
        <f t="shared" ref="K4:L4" si="0">E47/E20</f>
        <v>5.5393586005830907E-2</v>
      </c>
      <c r="L4" s="60">
        <f t="shared" si="0"/>
        <v>0.12030866362679761</v>
      </c>
      <c r="M4" s="7"/>
      <c r="N4" s="14" t="s">
        <v>122</v>
      </c>
      <c r="O4" s="15" t="s">
        <v>10</v>
      </c>
      <c r="P4" s="17">
        <f>D34/D50</f>
        <v>37195.65217391304</v>
      </c>
      <c r="Q4" s="17">
        <f t="shared" ref="Q4:R4" si="1">E34/E50</f>
        <v>46854.166666666664</v>
      </c>
      <c r="R4" s="17">
        <f t="shared" si="1"/>
        <v>57700</v>
      </c>
      <c r="S4" s="7"/>
      <c r="T4" s="14" t="s">
        <v>100</v>
      </c>
      <c r="U4" s="15" t="s">
        <v>11</v>
      </c>
      <c r="V4" s="60">
        <f>D11/D12</f>
        <v>0.53038674033149169</v>
      </c>
      <c r="W4" s="60">
        <f t="shared" ref="W4:X4" si="2">E11/E12</f>
        <v>0.58163894023413432</v>
      </c>
      <c r="X4" s="60">
        <f t="shared" si="2"/>
        <v>0.54366072743336769</v>
      </c>
      <c r="Y4" s="7"/>
      <c r="Z4" s="14" t="s">
        <v>105</v>
      </c>
      <c r="AA4" s="15" t="s">
        <v>12</v>
      </c>
      <c r="AB4" s="18">
        <f>D20/D11</f>
        <v>0.94340277777777781</v>
      </c>
      <c r="AC4" s="18">
        <f t="shared" ref="AC4:AD4" si="3">E20/E11</f>
        <v>0.72669491525423724</v>
      </c>
      <c r="AD4" s="18">
        <f t="shared" si="3"/>
        <v>0.77221018418201515</v>
      </c>
    </row>
    <row r="5" spans="1:30" ht="15.95" customHeight="1">
      <c r="A5" s="6"/>
      <c r="B5" s="19" t="s">
        <v>13</v>
      </c>
      <c r="C5" s="20" t="s">
        <v>95</v>
      </c>
      <c r="D5" s="21">
        <v>1195000</v>
      </c>
      <c r="E5" s="21">
        <v>1305000</v>
      </c>
      <c r="F5" s="21">
        <v>1470000</v>
      </c>
      <c r="G5" s="7"/>
      <c r="H5" s="14" t="s">
        <v>118</v>
      </c>
      <c r="I5" s="15" t="s">
        <v>14</v>
      </c>
      <c r="J5" s="60">
        <f>D40/D12</f>
        <v>3.8674033149171269E-2</v>
      </c>
      <c r="K5" s="60">
        <f t="shared" ref="K5:L5" si="4">E40/E12</f>
        <v>6.5311152187307459E-2</v>
      </c>
      <c r="L5" s="60">
        <f t="shared" si="4"/>
        <v>0.13208658518627595</v>
      </c>
      <c r="M5" s="7"/>
      <c r="N5" s="14" t="s">
        <v>116</v>
      </c>
      <c r="O5" s="15" t="s">
        <v>15</v>
      </c>
      <c r="P5" s="17">
        <f>-D35/D50</f>
        <v>25413.043478260868</v>
      </c>
      <c r="Q5" s="17">
        <f>-E35/E50</f>
        <v>29166.666666666668</v>
      </c>
      <c r="R5" s="17">
        <f>-F35/F50</f>
        <v>30420</v>
      </c>
      <c r="S5" s="7"/>
      <c r="T5" s="14" t="s">
        <v>101</v>
      </c>
      <c r="U5" s="15" t="s">
        <v>16</v>
      </c>
      <c r="V5" s="60">
        <f>D7/D12</f>
        <v>0.46961325966850831</v>
      </c>
      <c r="W5" s="60">
        <f t="shared" ref="W5:X5" si="5">E7/E12</f>
        <v>0.41836105976586568</v>
      </c>
      <c r="X5" s="60">
        <f t="shared" si="5"/>
        <v>0.45633927256663231</v>
      </c>
      <c r="Y5" s="7"/>
      <c r="Z5" s="14" t="s">
        <v>106</v>
      </c>
      <c r="AA5" s="15" t="s">
        <v>17</v>
      </c>
      <c r="AB5" s="18">
        <f>(D20+D16)/D11</f>
        <v>1.2829861111111112</v>
      </c>
      <c r="AC5" s="18">
        <f t="shared" ref="AC5:AD5" si="6">(E20+E16)/E11</f>
        <v>1.2298728813559323</v>
      </c>
      <c r="AD5" s="18">
        <f t="shared" si="6"/>
        <v>1.3030877573131094</v>
      </c>
    </row>
    <row r="6" spans="1:30" ht="15.95" customHeight="1">
      <c r="A6" s="6"/>
      <c r="B6" s="19" t="s">
        <v>18</v>
      </c>
      <c r="C6" s="20" t="s">
        <v>96</v>
      </c>
      <c r="D6" s="22">
        <v>1300000</v>
      </c>
      <c r="E6" s="22">
        <v>1358000</v>
      </c>
      <c r="F6" s="22">
        <v>1578000</v>
      </c>
      <c r="G6" s="7"/>
      <c r="H6" s="14" t="s">
        <v>119</v>
      </c>
      <c r="I6" s="15" t="s">
        <v>19</v>
      </c>
      <c r="J6" s="60">
        <f>-D42/D17</f>
        <v>3.5016586804275711E-2</v>
      </c>
      <c r="K6" s="60">
        <f t="shared" ref="K6:L6" si="7">-E42/E17</f>
        <v>3.5752401280683029E-2</v>
      </c>
      <c r="L6" s="60">
        <f t="shared" si="7"/>
        <v>4.1878172588832488E-2</v>
      </c>
      <c r="M6" s="7"/>
      <c r="N6" s="14" t="s">
        <v>123</v>
      </c>
      <c r="O6" s="15" t="s">
        <v>20</v>
      </c>
      <c r="P6" s="67">
        <f>D34/D12</f>
        <v>0.3151012891344383</v>
      </c>
      <c r="Q6" s="67">
        <f t="shared" ref="Q6:R6" si="8">E34/E12</f>
        <v>0.34642637091805301</v>
      </c>
      <c r="R6" s="67">
        <f t="shared" si="8"/>
        <v>0.42482697688116627</v>
      </c>
      <c r="S6" s="7"/>
      <c r="T6" s="14" t="s">
        <v>102</v>
      </c>
      <c r="U6" s="15" t="s">
        <v>21</v>
      </c>
      <c r="V6" s="60">
        <f>D15/D21</f>
        <v>0.31952117863720075</v>
      </c>
      <c r="W6" s="60">
        <f t="shared" ref="W6:X6" si="9">E15/E21</f>
        <v>0.28465804066543438</v>
      </c>
      <c r="X6" s="60">
        <f t="shared" si="9"/>
        <v>0.29156236194963925</v>
      </c>
      <c r="Y6" s="7"/>
      <c r="Z6" s="14" t="s">
        <v>107</v>
      </c>
      <c r="AA6" s="15" t="s">
        <v>22</v>
      </c>
      <c r="AB6" s="18">
        <f>D7/D15</f>
        <v>1.4697406340057637</v>
      </c>
      <c r="AC6" s="18">
        <f t="shared" ref="AC6:AD6" si="10">E7/E15</f>
        <v>1.4696969696969697</v>
      </c>
      <c r="AD6" s="18">
        <f t="shared" si="10"/>
        <v>1.5651515151515152</v>
      </c>
    </row>
    <row r="7" spans="1:30" ht="15.95" customHeight="1">
      <c r="A7" s="6"/>
      <c r="B7" s="23" t="s">
        <v>23</v>
      </c>
      <c r="C7" s="20" t="s">
        <v>24</v>
      </c>
      <c r="D7" s="24">
        <f>SUM(D4:D6)</f>
        <v>2550000</v>
      </c>
      <c r="E7" s="24">
        <f>SUM(E4:E6)</f>
        <v>2716000</v>
      </c>
      <c r="F7" s="24">
        <f>SUM(F4:F6)</f>
        <v>3099000</v>
      </c>
      <c r="G7" s="7"/>
      <c r="H7" s="14" t="s">
        <v>120</v>
      </c>
      <c r="I7" s="15" t="s">
        <v>25</v>
      </c>
      <c r="J7" s="60">
        <f>D40/D25</f>
        <v>2.6741372723799822E-2</v>
      </c>
      <c r="K7" s="60">
        <f t="shared" ref="K7:L7" si="11">E40/E25</f>
        <v>4.5096787917464368E-2</v>
      </c>
      <c r="L7" s="60">
        <f t="shared" si="11"/>
        <v>7.4016007921445665E-2</v>
      </c>
      <c r="M7" s="7"/>
      <c r="N7" s="14" t="s">
        <v>121</v>
      </c>
      <c r="O7" s="15" t="s">
        <v>26</v>
      </c>
      <c r="P7" s="17">
        <f>D25/D50</f>
        <v>170717.39130434784</v>
      </c>
      <c r="Q7" s="17">
        <f t="shared" ref="Q7:R7" si="12">E25/E50</f>
        <v>195875</v>
      </c>
      <c r="R7" s="17">
        <f t="shared" si="12"/>
        <v>242380</v>
      </c>
      <c r="S7" s="7"/>
      <c r="T7" s="14" t="s">
        <v>103</v>
      </c>
      <c r="U7" s="15" t="s">
        <v>27</v>
      </c>
      <c r="V7" s="60">
        <f>D16/D21</f>
        <v>0.18011049723756906</v>
      </c>
      <c r="W7" s="60">
        <f t="shared" ref="W7:X7" si="13">E16/E21</f>
        <v>0.29266789895255702</v>
      </c>
      <c r="X7" s="60">
        <f t="shared" si="13"/>
        <v>0.28861728758651156</v>
      </c>
      <c r="Y7" s="7"/>
      <c r="Z7" s="14" t="s">
        <v>115</v>
      </c>
      <c r="AA7" s="15" t="s">
        <v>28</v>
      </c>
      <c r="AB7" s="18">
        <f>(D4+D5)/D15</f>
        <v>0.72046109510086453</v>
      </c>
      <c r="AC7" s="18">
        <f t="shared" ref="AC7:AD7" si="14">(E4+E5)/E15</f>
        <v>0.73484848484848486</v>
      </c>
      <c r="AD7" s="18">
        <f t="shared" si="14"/>
        <v>0.76818181818181819</v>
      </c>
    </row>
    <row r="8" spans="1:30" ht="15.95" customHeight="1">
      <c r="A8" s="6"/>
      <c r="B8" s="19" t="s">
        <v>29</v>
      </c>
      <c r="C8" s="25"/>
      <c r="D8" s="13">
        <v>109000</v>
      </c>
      <c r="E8" s="13">
        <v>27000</v>
      </c>
      <c r="F8" s="13">
        <v>21000</v>
      </c>
      <c r="G8" s="7"/>
      <c r="H8" s="14" t="s">
        <v>97</v>
      </c>
      <c r="I8" s="15" t="s">
        <v>30</v>
      </c>
      <c r="J8" s="16">
        <f>D21/D20</f>
        <v>1.9985277880014722</v>
      </c>
      <c r="K8" s="16">
        <f t="shared" ref="K8:L8" si="15">E21/E20</f>
        <v>2.3658892128279883</v>
      </c>
      <c r="L8" s="16">
        <f t="shared" si="15"/>
        <v>2.3819712381620484</v>
      </c>
      <c r="M8" s="7"/>
      <c r="N8" s="14" t="s">
        <v>124</v>
      </c>
      <c r="O8" s="15" t="s">
        <v>31</v>
      </c>
      <c r="P8" s="67">
        <f>-D35/D25</f>
        <v>0.14886030816248566</v>
      </c>
      <c r="Q8" s="67">
        <f t="shared" ref="Q8:R8" si="16">-E35/E25</f>
        <v>0.14890448840672196</v>
      </c>
      <c r="R8" s="67">
        <f t="shared" si="16"/>
        <v>0.12550540473636437</v>
      </c>
      <c r="S8" s="7"/>
      <c r="T8" s="14" t="s">
        <v>104</v>
      </c>
      <c r="U8" s="15" t="s">
        <v>32</v>
      </c>
      <c r="V8" s="60">
        <f>D20/D21</f>
        <v>0.50036832412523025</v>
      </c>
      <c r="W8" s="60">
        <f t="shared" ref="W8:X8" si="17">E20/E21</f>
        <v>0.42267406038200861</v>
      </c>
      <c r="X8" s="60">
        <f t="shared" si="17"/>
        <v>0.41982035046384919</v>
      </c>
      <c r="Y8" s="7"/>
      <c r="Z8" s="14"/>
      <c r="AA8" s="15" t="s">
        <v>33</v>
      </c>
      <c r="AB8" s="26"/>
      <c r="AC8" s="26"/>
      <c r="AD8" s="26"/>
    </row>
    <row r="9" spans="1:30" ht="15.95" customHeight="1">
      <c r="A9" s="6"/>
      <c r="B9" s="19" t="s">
        <v>34</v>
      </c>
      <c r="C9" s="25"/>
      <c r="D9" s="21">
        <v>2581000</v>
      </c>
      <c r="E9" s="21">
        <v>3640000</v>
      </c>
      <c r="F9" s="21">
        <v>3590000</v>
      </c>
      <c r="G9" s="7"/>
      <c r="H9" s="14" t="s">
        <v>98</v>
      </c>
      <c r="I9" s="15" t="s">
        <v>35</v>
      </c>
      <c r="J9" s="16">
        <f>D47/D40</f>
        <v>0.32857142857142857</v>
      </c>
      <c r="K9" s="16">
        <f>E47/E40</f>
        <v>0.35849056603773582</v>
      </c>
      <c r="L9" s="16">
        <f>F47/F40</f>
        <v>0.38238573021181715</v>
      </c>
      <c r="M9" s="27"/>
      <c r="N9" s="28"/>
      <c r="O9" s="29"/>
      <c r="P9" s="30"/>
      <c r="Q9" s="30"/>
      <c r="R9" s="31"/>
      <c r="S9" s="2"/>
      <c r="T9" s="32"/>
      <c r="U9" s="32"/>
      <c r="V9" s="32"/>
      <c r="W9" s="32"/>
      <c r="X9" s="32"/>
      <c r="Y9" s="6"/>
      <c r="Z9" s="14" t="s">
        <v>108</v>
      </c>
      <c r="AA9" s="15" t="s">
        <v>36</v>
      </c>
      <c r="AB9" s="18">
        <f>D25/D7</f>
        <v>3.0796078431372549</v>
      </c>
      <c r="AC9" s="18">
        <f t="shared" ref="AC9:AD9" si="18">E25/E7</f>
        <v>3.4617083946980856</v>
      </c>
      <c r="AD9" s="18">
        <f t="shared" si="18"/>
        <v>3.9106163278476926</v>
      </c>
    </row>
    <row r="10" spans="1:30" ht="15.95" customHeight="1">
      <c r="A10" s="6"/>
      <c r="B10" s="19" t="s">
        <v>37</v>
      </c>
      <c r="C10" s="25"/>
      <c r="D10" s="22">
        <v>190000</v>
      </c>
      <c r="E10" s="22">
        <v>109000</v>
      </c>
      <c r="F10" s="22">
        <v>81000</v>
      </c>
      <c r="G10" s="7"/>
      <c r="H10" s="14" t="s">
        <v>99</v>
      </c>
      <c r="I10" s="15" t="s">
        <v>38</v>
      </c>
      <c r="J10" s="16">
        <f>D25/D12</f>
        <v>1.4462246777163905</v>
      </c>
      <c r="K10" s="16">
        <f t="shared" ref="K10:L10" si="19">E25/E12</f>
        <v>1.4482439926062847</v>
      </c>
      <c r="L10" s="16">
        <f t="shared" si="19"/>
        <v>1.7845678103372111</v>
      </c>
      <c r="M10" s="27"/>
      <c r="N10" s="33"/>
      <c r="O10" s="34"/>
      <c r="P10" s="35"/>
      <c r="Q10" s="35"/>
      <c r="R10" s="36"/>
      <c r="S10" s="2"/>
      <c r="T10" s="34"/>
      <c r="U10" s="33"/>
      <c r="V10" s="35"/>
      <c r="W10" s="35"/>
      <c r="X10" s="35"/>
      <c r="Y10" s="6"/>
      <c r="Z10" s="14" t="s">
        <v>111</v>
      </c>
      <c r="AA10" s="15" t="s">
        <v>109</v>
      </c>
      <c r="AB10" s="17">
        <f>D20-D11</f>
        <v>-163000</v>
      </c>
      <c r="AC10" s="17">
        <f t="shared" ref="AC10:AD10" si="20">E20-E11</f>
        <v>-1032000</v>
      </c>
      <c r="AD10" s="17">
        <f t="shared" si="20"/>
        <v>-841000</v>
      </c>
    </row>
    <row r="11" spans="1:30" ht="15.95" customHeight="1">
      <c r="A11" s="6"/>
      <c r="B11" s="23" t="s">
        <v>39</v>
      </c>
      <c r="C11" s="20" t="s">
        <v>40</v>
      </c>
      <c r="D11" s="24">
        <f>SUM(D8:D10)</f>
        <v>2880000</v>
      </c>
      <c r="E11" s="24">
        <f>SUM(E8:E10)</f>
        <v>3776000</v>
      </c>
      <c r="F11" s="24">
        <f>SUM(F8:F10)</f>
        <v>3692000</v>
      </c>
      <c r="G11" s="37"/>
      <c r="H11" s="32"/>
      <c r="I11" s="32"/>
      <c r="J11" s="32"/>
      <c r="K11" s="32"/>
      <c r="L11" s="32"/>
      <c r="M11" s="2"/>
      <c r="N11" s="2"/>
      <c r="O11" s="2"/>
      <c r="P11" s="2"/>
      <c r="Q11" s="2"/>
      <c r="R11" s="2"/>
      <c r="S11" s="2"/>
      <c r="T11" s="33"/>
      <c r="U11" s="34"/>
      <c r="V11" s="33"/>
      <c r="W11" s="33"/>
      <c r="X11" s="33"/>
      <c r="Y11" s="6"/>
      <c r="Z11" s="14" t="s">
        <v>112</v>
      </c>
      <c r="AA11" s="15" t="s">
        <v>110</v>
      </c>
      <c r="AB11" s="17">
        <f>(D20+D16)-D11</f>
        <v>815000</v>
      </c>
      <c r="AC11" s="17">
        <f t="shared" ref="AC11:AD11" si="21">(E20+E16)-E11</f>
        <v>868000</v>
      </c>
      <c r="AD11" s="17">
        <f t="shared" si="21"/>
        <v>1119000</v>
      </c>
    </row>
    <row r="12" spans="1:30" ht="15.95" customHeight="1">
      <c r="A12" s="6"/>
      <c r="B12" s="38" t="s">
        <v>41</v>
      </c>
      <c r="C12" s="39" t="s">
        <v>42</v>
      </c>
      <c r="D12" s="40">
        <f>D7+D11</f>
        <v>5430000</v>
      </c>
      <c r="E12" s="40">
        <f>E7+E11</f>
        <v>6492000</v>
      </c>
      <c r="F12" s="40">
        <f>F7+F11</f>
        <v>6791000</v>
      </c>
      <c r="G12" s="2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3"/>
      <c r="U12" s="33"/>
      <c r="V12" s="33"/>
      <c r="W12" s="33"/>
      <c r="X12" s="33"/>
      <c r="Y12" s="6"/>
      <c r="Z12" s="14" t="s">
        <v>114</v>
      </c>
      <c r="AA12" s="15" t="s">
        <v>43</v>
      </c>
      <c r="AB12" s="17">
        <f>D7-D15</f>
        <v>815000</v>
      </c>
      <c r="AC12" s="17">
        <f t="shared" ref="AC12:AD12" si="22">E7-E15</f>
        <v>868000</v>
      </c>
      <c r="AD12" s="17">
        <f t="shared" si="22"/>
        <v>1119000</v>
      </c>
    </row>
    <row r="13" spans="1:30" ht="15.95" customHeight="1">
      <c r="A13" s="6"/>
      <c r="B13" s="41"/>
      <c r="C13" s="42"/>
      <c r="D13" s="43"/>
      <c r="E13" s="43"/>
      <c r="F13" s="44"/>
      <c r="G13" s="2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3"/>
      <c r="U13" s="33"/>
      <c r="V13" s="33"/>
      <c r="W13" s="33"/>
      <c r="X13" s="33"/>
      <c r="Y13" s="6"/>
      <c r="Z13" s="14" t="s">
        <v>113</v>
      </c>
      <c r="AA13" s="15" t="s">
        <v>44</v>
      </c>
      <c r="AB13" s="17">
        <f>(D4+D5)-D15</f>
        <v>-485000</v>
      </c>
      <c r="AC13" s="17">
        <f t="shared" ref="AC13:AD13" si="23">(E4+E5)-E15</f>
        <v>-490000</v>
      </c>
      <c r="AD13" s="17">
        <f t="shared" si="23"/>
        <v>-459000</v>
      </c>
    </row>
    <row r="14" spans="1:30" ht="15.95" customHeight="1">
      <c r="A14" s="6"/>
      <c r="B14" s="8" t="s">
        <v>45</v>
      </c>
      <c r="C14" s="45"/>
      <c r="D14" s="10">
        <v>2013</v>
      </c>
      <c r="E14" s="10">
        <v>2012</v>
      </c>
      <c r="F14" s="10">
        <v>2011</v>
      </c>
      <c r="G14" s="27"/>
      <c r="H14" s="2"/>
      <c r="I14" s="2"/>
      <c r="J14" s="2"/>
      <c r="K14" s="2"/>
      <c r="L14" s="46"/>
      <c r="M14" s="2"/>
      <c r="N14" s="2"/>
      <c r="O14" s="2"/>
      <c r="P14" s="2"/>
      <c r="Q14" s="2"/>
      <c r="R14" s="46"/>
      <c r="S14" s="2"/>
      <c r="T14" s="33"/>
      <c r="U14" s="33"/>
      <c r="V14" s="33"/>
      <c r="W14" s="33"/>
      <c r="X14" s="46"/>
      <c r="Y14" s="2"/>
      <c r="Z14" s="32"/>
      <c r="AA14" s="32"/>
      <c r="AB14" s="32"/>
      <c r="AC14" s="32"/>
      <c r="AD14" s="47"/>
    </row>
    <row r="15" spans="1:30" ht="15.95" customHeight="1">
      <c r="A15" s="6"/>
      <c r="B15" s="11" t="s">
        <v>46</v>
      </c>
      <c r="C15" s="12" t="s">
        <v>47</v>
      </c>
      <c r="D15" s="13">
        <v>1735000</v>
      </c>
      <c r="E15" s="13">
        <v>1848000</v>
      </c>
      <c r="F15" s="13">
        <v>1980000</v>
      </c>
      <c r="G15" s="2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3"/>
      <c r="U15" s="33"/>
      <c r="V15" s="33"/>
      <c r="W15" s="33"/>
      <c r="X15" s="33"/>
      <c r="Y15" s="2"/>
      <c r="Z15" s="2"/>
      <c r="AA15" s="2"/>
      <c r="AB15" s="2"/>
      <c r="AC15" s="2"/>
      <c r="AD15" s="2"/>
    </row>
    <row r="16" spans="1:30" ht="15.95" customHeight="1">
      <c r="A16" s="6"/>
      <c r="B16" s="19" t="s">
        <v>48</v>
      </c>
      <c r="C16" s="20" t="s">
        <v>49</v>
      </c>
      <c r="D16" s="22">
        <v>978000</v>
      </c>
      <c r="E16" s="22">
        <v>1900000</v>
      </c>
      <c r="F16" s="22">
        <v>1960000</v>
      </c>
      <c r="G16" s="2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4"/>
      <c r="U16" s="33"/>
      <c r="V16" s="35"/>
      <c r="W16" s="35"/>
      <c r="X16" s="35"/>
      <c r="Y16" s="2"/>
      <c r="Z16" s="2"/>
      <c r="AA16" s="2"/>
      <c r="AB16" s="2"/>
      <c r="AC16" s="2"/>
      <c r="AD16" s="2"/>
    </row>
    <row r="17" spans="1:30" ht="15.95" customHeight="1">
      <c r="A17" s="6"/>
      <c r="B17" s="23" t="s">
        <v>50</v>
      </c>
      <c r="C17" s="20" t="s">
        <v>51</v>
      </c>
      <c r="D17" s="24">
        <f>SUM(D15:D16)</f>
        <v>2713000</v>
      </c>
      <c r="E17" s="24">
        <f>SUM(E15:E16)</f>
        <v>3748000</v>
      </c>
      <c r="F17" s="24">
        <f>SUM(F15:F16)</f>
        <v>3940000</v>
      </c>
      <c r="G17" s="2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95" customHeight="1">
      <c r="A18" s="6"/>
      <c r="B18" s="19" t="s">
        <v>52</v>
      </c>
      <c r="C18" s="25"/>
      <c r="D18" s="13">
        <v>2500000</v>
      </c>
      <c r="E18" s="13">
        <v>2500000</v>
      </c>
      <c r="F18" s="13">
        <v>2500000</v>
      </c>
      <c r="G18" s="2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95" customHeight="1">
      <c r="A19" s="6"/>
      <c r="B19" s="19" t="s">
        <v>53</v>
      </c>
      <c r="C19" s="25"/>
      <c r="D19" s="22">
        <v>217000</v>
      </c>
      <c r="E19" s="22">
        <v>244000</v>
      </c>
      <c r="F19" s="22">
        <v>351000</v>
      </c>
      <c r="G19" s="2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95" customHeight="1">
      <c r="A20" s="6"/>
      <c r="B20" s="23" t="s">
        <v>54</v>
      </c>
      <c r="C20" s="20" t="s">
        <v>55</v>
      </c>
      <c r="D20" s="24">
        <f>SUM(D18:D19)</f>
        <v>2717000</v>
      </c>
      <c r="E20" s="24">
        <f>SUM(E18:E19)</f>
        <v>2744000</v>
      </c>
      <c r="F20" s="24">
        <f>SUM(F18:F19)</f>
        <v>2851000</v>
      </c>
      <c r="G20" s="2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95" customHeight="1">
      <c r="A21" s="6"/>
      <c r="B21" s="38" t="s">
        <v>56</v>
      </c>
      <c r="C21" s="39" t="s">
        <v>57</v>
      </c>
      <c r="D21" s="40">
        <f>D17+D20</f>
        <v>5430000</v>
      </c>
      <c r="E21" s="40">
        <f>E17+E20</f>
        <v>6492000</v>
      </c>
      <c r="F21" s="40">
        <f>F17+F20</f>
        <v>6791000</v>
      </c>
      <c r="G21" s="2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95" customHeight="1">
      <c r="A22" s="2"/>
      <c r="B22" s="48"/>
      <c r="C22" s="49"/>
      <c r="D22" s="48"/>
      <c r="E22" s="48"/>
      <c r="F22" s="4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95" customHeight="1">
      <c r="A23" s="6"/>
      <c r="B23" s="64" t="s">
        <v>58</v>
      </c>
      <c r="C23" s="65"/>
      <c r="D23" s="65"/>
      <c r="E23" s="65"/>
      <c r="F23" s="66"/>
      <c r="G23" s="27"/>
      <c r="H23" s="33"/>
      <c r="I23" s="33"/>
      <c r="J23" s="33"/>
      <c r="K23" s="2"/>
      <c r="L23" s="2"/>
      <c r="M23" s="2"/>
      <c r="N23" s="33"/>
      <c r="O23" s="33"/>
      <c r="P23" s="33"/>
      <c r="Q23" s="2"/>
      <c r="R23" s="2"/>
      <c r="S23" s="2"/>
      <c r="T23" s="33"/>
      <c r="U23" s="33"/>
      <c r="V23" s="33"/>
      <c r="W23" s="2"/>
      <c r="X23" s="2"/>
      <c r="Y23" s="2"/>
      <c r="Z23" s="33"/>
      <c r="AA23" s="33"/>
      <c r="AB23" s="33"/>
      <c r="AC23" s="2"/>
      <c r="AD23" s="2"/>
    </row>
    <row r="24" spans="1:30" ht="15.95" customHeight="1">
      <c r="A24" s="6"/>
      <c r="B24" s="50"/>
      <c r="C24" s="50"/>
      <c r="D24" s="10">
        <v>2013</v>
      </c>
      <c r="E24" s="10">
        <v>2012</v>
      </c>
      <c r="F24" s="10">
        <v>2011</v>
      </c>
      <c r="G24" s="2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95" customHeight="1">
      <c r="A25" s="6"/>
      <c r="B25" s="51" t="s">
        <v>59</v>
      </c>
      <c r="C25" s="12" t="s">
        <v>60</v>
      </c>
      <c r="D25" s="52">
        <v>7853000</v>
      </c>
      <c r="E25" s="52">
        <v>9402000</v>
      </c>
      <c r="F25" s="52">
        <v>12119000</v>
      </c>
      <c r="G25" s="2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95" customHeight="1">
      <c r="A26" s="6"/>
      <c r="B26" s="19" t="s">
        <v>61</v>
      </c>
      <c r="C26" s="25"/>
      <c r="D26" s="21">
        <v>55000</v>
      </c>
      <c r="E26" s="21">
        <v>163000</v>
      </c>
      <c r="F26" s="21">
        <v>108000</v>
      </c>
      <c r="G26" s="2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95" customHeight="1">
      <c r="A27" s="6"/>
      <c r="B27" s="19" t="s">
        <v>62</v>
      </c>
      <c r="C27" s="25"/>
      <c r="D27" s="21">
        <v>54000</v>
      </c>
      <c r="E27" s="21">
        <v>65000</v>
      </c>
      <c r="F27" s="21">
        <v>207000</v>
      </c>
      <c r="G27" s="2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95" customHeight="1">
      <c r="A28" s="6"/>
      <c r="B28" s="19" t="s">
        <v>63</v>
      </c>
      <c r="C28" s="25"/>
      <c r="D28" s="22">
        <v>108000</v>
      </c>
      <c r="E28" s="22">
        <v>54000</v>
      </c>
      <c r="F28" s="22">
        <v>0</v>
      </c>
      <c r="G28" s="27"/>
      <c r="H28" s="33"/>
      <c r="I28" s="33"/>
      <c r="J28" s="2"/>
      <c r="K28" s="2"/>
      <c r="L28" s="2"/>
      <c r="M28" s="2"/>
      <c r="N28" s="33"/>
      <c r="O28" s="33"/>
      <c r="P28" s="2"/>
      <c r="Q28" s="2"/>
      <c r="R28" s="2"/>
      <c r="S28" s="2"/>
      <c r="T28" s="33"/>
      <c r="U28" s="33"/>
      <c r="V28" s="2"/>
      <c r="W28" s="2"/>
      <c r="X28" s="2"/>
      <c r="Y28" s="2"/>
      <c r="Z28" s="33"/>
      <c r="AA28" s="33"/>
      <c r="AB28" s="2"/>
      <c r="AC28" s="2"/>
      <c r="AD28" s="2"/>
    </row>
    <row r="29" spans="1:30" ht="15.95" customHeight="1">
      <c r="A29" s="6"/>
      <c r="B29" s="23" t="s">
        <v>64</v>
      </c>
      <c r="C29" s="20" t="s">
        <v>65</v>
      </c>
      <c r="D29" s="52">
        <f>SUM(D25:D28)</f>
        <v>8070000</v>
      </c>
      <c r="E29" s="52">
        <f>SUM(E25:E28)</f>
        <v>9684000</v>
      </c>
      <c r="F29" s="52">
        <f>SUM(F25:F28)</f>
        <v>12434000</v>
      </c>
      <c r="G29" s="27"/>
      <c r="H29" s="53"/>
      <c r="I29" s="33"/>
      <c r="J29" s="2"/>
      <c r="K29" s="2"/>
      <c r="L29" s="2"/>
      <c r="M29" s="2"/>
      <c r="N29" s="53"/>
      <c r="O29" s="33"/>
      <c r="P29" s="2"/>
      <c r="Q29" s="2"/>
      <c r="R29" s="2"/>
      <c r="S29" s="2"/>
      <c r="T29" s="53"/>
      <c r="U29" s="33"/>
      <c r="V29" s="2"/>
      <c r="W29" s="2"/>
      <c r="X29" s="2"/>
      <c r="Y29" s="2"/>
      <c r="Z29" s="53"/>
      <c r="AA29" s="33"/>
      <c r="AB29" s="2"/>
      <c r="AC29" s="2"/>
      <c r="AD29" s="2"/>
    </row>
    <row r="30" spans="1:30" ht="15.95" customHeight="1">
      <c r="A30" s="6"/>
      <c r="B30" s="19" t="s">
        <v>66</v>
      </c>
      <c r="C30" s="25"/>
      <c r="D30" s="21">
        <v>-5353000</v>
      </c>
      <c r="E30" s="21">
        <v>-6290000</v>
      </c>
      <c r="F30" s="21">
        <v>-8341000</v>
      </c>
      <c r="G30" s="54"/>
      <c r="H30" s="33"/>
      <c r="I30" s="33"/>
      <c r="J30" s="2"/>
      <c r="K30" s="2"/>
      <c r="L30" s="2"/>
      <c r="M30" s="2"/>
      <c r="N30" s="33"/>
      <c r="O30" s="33"/>
      <c r="P30" s="2"/>
      <c r="Q30" s="2"/>
      <c r="R30" s="2"/>
      <c r="S30" s="2"/>
      <c r="T30" s="33"/>
      <c r="U30" s="33"/>
      <c r="V30" s="2"/>
      <c r="W30" s="2"/>
      <c r="X30" s="2"/>
      <c r="Y30" s="2"/>
      <c r="Z30" s="33"/>
      <c r="AA30" s="33"/>
      <c r="AB30" s="2"/>
      <c r="AC30" s="2"/>
      <c r="AD30" s="2"/>
    </row>
    <row r="31" spans="1:30" ht="15.95" customHeight="1">
      <c r="A31" s="6"/>
      <c r="B31" s="19" t="s">
        <v>67</v>
      </c>
      <c r="C31" s="25"/>
      <c r="D31" s="21">
        <v>-1032000</v>
      </c>
      <c r="E31" s="21">
        <v>-1136000</v>
      </c>
      <c r="F31" s="21">
        <v>-1219000</v>
      </c>
      <c r="G31" s="27"/>
      <c r="H31" s="33"/>
      <c r="I31" s="33"/>
      <c r="J31" s="2"/>
      <c r="K31" s="2"/>
      <c r="L31" s="2"/>
      <c r="M31" s="2"/>
      <c r="N31" s="33"/>
      <c r="O31" s="33"/>
      <c r="P31" s="2"/>
      <c r="Q31" s="2"/>
      <c r="R31" s="2"/>
      <c r="S31" s="2"/>
      <c r="T31" s="33"/>
      <c r="U31" s="33"/>
      <c r="V31" s="2"/>
      <c r="W31" s="2"/>
      <c r="X31" s="2"/>
      <c r="Y31" s="2"/>
      <c r="Z31" s="33"/>
      <c r="AA31" s="33"/>
      <c r="AB31" s="2"/>
      <c r="AC31" s="2"/>
      <c r="AD31" s="2"/>
    </row>
    <row r="32" spans="1:30" ht="15.95" customHeight="1">
      <c r="A32" s="6"/>
      <c r="B32" s="19" t="s">
        <v>68</v>
      </c>
      <c r="C32" s="25"/>
      <c r="D32" s="21">
        <v>-1000</v>
      </c>
      <c r="E32" s="21">
        <v>-2000</v>
      </c>
      <c r="F32" s="21">
        <v>-2000</v>
      </c>
      <c r="G32" s="27"/>
      <c r="H32" s="33"/>
      <c r="I32" s="33"/>
      <c r="J32" s="2"/>
      <c r="K32" s="2"/>
      <c r="L32" s="2"/>
      <c r="M32" s="2"/>
      <c r="N32" s="33"/>
      <c r="O32" s="33"/>
      <c r="P32" s="2"/>
      <c r="Q32" s="2"/>
      <c r="R32" s="2"/>
      <c r="S32" s="2"/>
      <c r="T32" s="33"/>
      <c r="U32" s="33"/>
      <c r="V32" s="2"/>
      <c r="W32" s="2"/>
      <c r="X32" s="2"/>
      <c r="Y32" s="2"/>
      <c r="Z32" s="33"/>
      <c r="AA32" s="33"/>
      <c r="AB32" s="2"/>
      <c r="AC32" s="2"/>
      <c r="AD32" s="2"/>
    </row>
    <row r="33" spans="1:30" ht="15.95" customHeight="1">
      <c r="A33" s="6"/>
      <c r="B33" s="19" t="s">
        <v>69</v>
      </c>
      <c r="C33" s="25"/>
      <c r="D33" s="22">
        <v>27000</v>
      </c>
      <c r="E33" s="22">
        <v>-7000</v>
      </c>
      <c r="F33" s="22">
        <v>13000</v>
      </c>
      <c r="G33" s="27"/>
      <c r="H33" s="2"/>
      <c r="I33" s="2"/>
      <c r="J33" s="2"/>
      <c r="K33" s="2"/>
      <c r="L33" s="2"/>
      <c r="M33" s="2"/>
      <c r="N33" s="5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95" customHeight="1">
      <c r="A34" s="6"/>
      <c r="B34" s="23" t="s">
        <v>70</v>
      </c>
      <c r="C34" s="20" t="s">
        <v>71</v>
      </c>
      <c r="D34" s="52">
        <f>SUM(D29:D33)</f>
        <v>1711000</v>
      </c>
      <c r="E34" s="52">
        <f>SUM(E29:E33)</f>
        <v>2249000</v>
      </c>
      <c r="F34" s="52">
        <f>SUM(F29:F33)</f>
        <v>2885000</v>
      </c>
      <c r="G34" s="27"/>
      <c r="H34" s="53"/>
      <c r="I34" s="33"/>
      <c r="J34" s="2"/>
      <c r="K34" s="2"/>
      <c r="L34" s="2"/>
      <c r="M34" s="2"/>
      <c r="N34" s="53"/>
      <c r="O34" s="33"/>
      <c r="P34" s="2"/>
      <c r="Q34" s="2"/>
      <c r="R34" s="2"/>
      <c r="S34" s="2"/>
      <c r="T34" s="53"/>
      <c r="U34" s="33"/>
      <c r="V34" s="2"/>
      <c r="W34" s="2"/>
      <c r="X34" s="2"/>
      <c r="Y34" s="2"/>
      <c r="Z34" s="53"/>
      <c r="AA34" s="33"/>
      <c r="AB34" s="2"/>
      <c r="AC34" s="2"/>
      <c r="AD34" s="2"/>
    </row>
    <row r="35" spans="1:30" ht="15.95" customHeight="1">
      <c r="A35" s="6"/>
      <c r="B35" s="19" t="s">
        <v>72</v>
      </c>
      <c r="C35" s="20" t="s">
        <v>73</v>
      </c>
      <c r="D35" s="22">
        <v>-1169000</v>
      </c>
      <c r="E35" s="22">
        <v>-1400000</v>
      </c>
      <c r="F35" s="22">
        <v>-1521000</v>
      </c>
      <c r="G35" s="54"/>
      <c r="H35" s="33"/>
      <c r="I35" s="33"/>
      <c r="J35" s="2"/>
      <c r="K35" s="2"/>
      <c r="L35" s="2"/>
      <c r="M35" s="2"/>
      <c r="N35" s="33"/>
      <c r="O35" s="33"/>
      <c r="P35" s="2"/>
      <c r="Q35" s="2"/>
      <c r="R35" s="2"/>
      <c r="S35" s="2"/>
      <c r="T35" s="33"/>
      <c r="U35" s="33"/>
      <c r="V35" s="2"/>
      <c r="W35" s="2"/>
      <c r="X35" s="2"/>
      <c r="Y35" s="2"/>
      <c r="Z35" s="33"/>
      <c r="AA35" s="33"/>
      <c r="AB35" s="2"/>
      <c r="AC35" s="2"/>
      <c r="AD35" s="2"/>
    </row>
    <row r="36" spans="1:30" ht="15.95" customHeight="1">
      <c r="A36" s="6"/>
      <c r="B36" s="23" t="s">
        <v>74</v>
      </c>
      <c r="C36" s="20" t="s">
        <v>75</v>
      </c>
      <c r="D36" s="52">
        <f>SUM(D34:D35)</f>
        <v>542000</v>
      </c>
      <c r="E36" s="52">
        <f>SUM(E34:E35)</f>
        <v>849000</v>
      </c>
      <c r="F36" s="52">
        <f>SUM(F34:F35)</f>
        <v>1364000</v>
      </c>
      <c r="G36" s="27"/>
      <c r="H36" s="53"/>
      <c r="I36" s="33"/>
      <c r="J36" s="2"/>
      <c r="K36" s="2"/>
      <c r="L36" s="2"/>
      <c r="M36" s="2"/>
      <c r="N36" s="53"/>
      <c r="O36" s="33"/>
      <c r="P36" s="2"/>
      <c r="Q36" s="2"/>
      <c r="R36" s="2"/>
      <c r="S36" s="2"/>
      <c r="T36" s="53"/>
      <c r="U36" s="33"/>
      <c r="V36" s="2"/>
      <c r="W36" s="2"/>
      <c r="X36" s="2"/>
      <c r="Y36" s="2"/>
      <c r="Z36" s="53"/>
      <c r="AA36" s="33"/>
      <c r="AB36" s="2"/>
      <c r="AC36" s="2"/>
      <c r="AD36" s="2"/>
    </row>
    <row r="37" spans="1:30" ht="15.95" customHeight="1">
      <c r="A37" s="6"/>
      <c r="B37" s="19" t="s">
        <v>76</v>
      </c>
      <c r="C37" s="25"/>
      <c r="D37" s="21">
        <v>-305000</v>
      </c>
      <c r="E37" s="21">
        <v>-398000</v>
      </c>
      <c r="F37" s="21">
        <v>-391000</v>
      </c>
      <c r="G37" s="54"/>
      <c r="H37" s="53"/>
      <c r="I37" s="33"/>
      <c r="J37" s="2"/>
      <c r="K37" s="2"/>
      <c r="L37" s="2"/>
      <c r="M37" s="2"/>
      <c r="N37" s="53"/>
      <c r="O37" s="33"/>
      <c r="P37" s="2"/>
      <c r="Q37" s="2"/>
      <c r="R37" s="2"/>
      <c r="S37" s="2"/>
      <c r="T37" s="53"/>
      <c r="U37" s="33"/>
      <c r="V37" s="2"/>
      <c r="W37" s="2"/>
      <c r="X37" s="2"/>
      <c r="Y37" s="2"/>
      <c r="Z37" s="53"/>
      <c r="AA37" s="33"/>
      <c r="AB37" s="2"/>
      <c r="AC37" s="2"/>
      <c r="AD37" s="2"/>
    </row>
    <row r="38" spans="1:30" ht="15.95" customHeight="1">
      <c r="A38" s="6"/>
      <c r="B38" s="19" t="s">
        <v>77</v>
      </c>
      <c r="C38" s="25"/>
      <c r="D38" s="21">
        <v>-27000</v>
      </c>
      <c r="E38" s="21">
        <v>-27000</v>
      </c>
      <c r="F38" s="21">
        <v>-22000</v>
      </c>
      <c r="G38" s="27"/>
      <c r="H38" s="53"/>
      <c r="I38" s="33"/>
      <c r="J38" s="2"/>
      <c r="K38" s="2"/>
      <c r="L38" s="2"/>
      <c r="M38" s="2"/>
      <c r="N38" s="53"/>
      <c r="O38" s="33"/>
      <c r="P38" s="2"/>
      <c r="Q38" s="2"/>
      <c r="R38" s="2"/>
      <c r="S38" s="2"/>
      <c r="T38" s="53"/>
      <c r="U38" s="33"/>
      <c r="V38" s="2"/>
      <c r="W38" s="2"/>
      <c r="X38" s="2"/>
      <c r="Y38" s="2"/>
      <c r="Z38" s="53"/>
      <c r="AA38" s="33"/>
      <c r="AB38" s="2"/>
      <c r="AC38" s="2"/>
      <c r="AD38" s="2"/>
    </row>
    <row r="39" spans="1:30" ht="15.95" customHeight="1">
      <c r="A39" s="6"/>
      <c r="B39" s="19" t="s">
        <v>78</v>
      </c>
      <c r="C39" s="25"/>
      <c r="D39" s="22">
        <v>0</v>
      </c>
      <c r="E39" s="22">
        <v>0</v>
      </c>
      <c r="F39" s="22">
        <v>-54000</v>
      </c>
      <c r="G39" s="27"/>
      <c r="H39" s="53"/>
      <c r="I39" s="33"/>
      <c r="J39" s="2"/>
      <c r="K39" s="2"/>
      <c r="L39" s="2"/>
      <c r="M39" s="2"/>
      <c r="N39" s="53"/>
      <c r="O39" s="33"/>
      <c r="P39" s="2"/>
      <c r="Q39" s="2"/>
      <c r="R39" s="2"/>
      <c r="S39" s="2"/>
      <c r="T39" s="53"/>
      <c r="U39" s="33"/>
      <c r="V39" s="2"/>
      <c r="W39" s="2"/>
      <c r="X39" s="2"/>
      <c r="Y39" s="2"/>
      <c r="Z39" s="53"/>
      <c r="AA39" s="33"/>
      <c r="AB39" s="2"/>
      <c r="AC39" s="2"/>
      <c r="AD39" s="2"/>
    </row>
    <row r="40" spans="1:30" ht="15.95" customHeight="1">
      <c r="A40" s="6"/>
      <c r="B40" s="23" t="s">
        <v>79</v>
      </c>
      <c r="C40" s="20" t="s">
        <v>80</v>
      </c>
      <c r="D40" s="52">
        <f>SUM(D36:D39)</f>
        <v>210000</v>
      </c>
      <c r="E40" s="52">
        <f>SUM(E36:E39)</f>
        <v>424000</v>
      </c>
      <c r="F40" s="52">
        <f>SUM(F36:F39)</f>
        <v>897000</v>
      </c>
      <c r="G40" s="27"/>
      <c r="H40" s="53"/>
      <c r="I40" s="33"/>
      <c r="J40" s="2"/>
      <c r="K40" s="2"/>
      <c r="L40" s="2"/>
      <c r="M40" s="2"/>
      <c r="N40" s="53"/>
      <c r="O40" s="33"/>
      <c r="P40" s="2"/>
      <c r="Q40" s="2"/>
      <c r="R40" s="2"/>
      <c r="S40" s="2"/>
      <c r="T40" s="53"/>
      <c r="U40" s="33"/>
      <c r="V40" s="2"/>
      <c r="W40" s="2"/>
      <c r="X40" s="2"/>
      <c r="Y40" s="2"/>
      <c r="Z40" s="53"/>
      <c r="AA40" s="33"/>
      <c r="AB40" s="2"/>
      <c r="AC40" s="2"/>
      <c r="AD40" s="2"/>
    </row>
    <row r="41" spans="1:30" ht="15.95" customHeight="1">
      <c r="A41" s="6"/>
      <c r="B41" s="19" t="s">
        <v>81</v>
      </c>
      <c r="C41" s="25"/>
      <c r="D41" s="21">
        <v>11000</v>
      </c>
      <c r="E41" s="21">
        <v>19000</v>
      </c>
      <c r="F41" s="21">
        <v>7000</v>
      </c>
      <c r="G41" s="2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95" customHeight="1">
      <c r="A42" s="6"/>
      <c r="B42" s="19" t="s">
        <v>82</v>
      </c>
      <c r="C42" s="20" t="s">
        <v>83</v>
      </c>
      <c r="D42" s="22">
        <v>-95000</v>
      </c>
      <c r="E42" s="22">
        <v>-134000</v>
      </c>
      <c r="F42" s="22">
        <v>-165000</v>
      </c>
      <c r="G42" s="5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95" customHeight="1">
      <c r="A43" s="6"/>
      <c r="B43" s="23" t="s">
        <v>84</v>
      </c>
      <c r="C43" s="25"/>
      <c r="D43" s="52">
        <f>SUM(D40:D42)</f>
        <v>126000</v>
      </c>
      <c r="E43" s="52">
        <f>SUM(E40:E42)</f>
        <v>309000</v>
      </c>
      <c r="F43" s="52">
        <f>SUM(F40:F42)</f>
        <v>739000</v>
      </c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95" customHeight="1">
      <c r="A44" s="6"/>
      <c r="B44" s="19" t="s">
        <v>85</v>
      </c>
      <c r="C44" s="25"/>
      <c r="D44" s="22">
        <v>-6000</v>
      </c>
      <c r="E44" s="22">
        <v>-54000</v>
      </c>
      <c r="F44" s="22">
        <v>-104000</v>
      </c>
      <c r="G44" s="2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95" customHeight="1">
      <c r="A45" s="6"/>
      <c r="B45" s="23" t="s">
        <v>86</v>
      </c>
      <c r="C45" s="20" t="s">
        <v>87</v>
      </c>
      <c r="D45" s="52">
        <f>SUM(D43:D44)</f>
        <v>120000</v>
      </c>
      <c r="E45" s="52">
        <f>SUM(E43:E44)</f>
        <v>255000</v>
      </c>
      <c r="F45" s="52">
        <f>SUM(F43:F44)</f>
        <v>635000</v>
      </c>
      <c r="G45" s="2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95" customHeight="1">
      <c r="A46" s="6"/>
      <c r="B46" s="19" t="s">
        <v>88</v>
      </c>
      <c r="C46" s="25"/>
      <c r="D46" s="22">
        <v>-51000</v>
      </c>
      <c r="E46" s="22">
        <v>-103000</v>
      </c>
      <c r="F46" s="22">
        <v>-292000</v>
      </c>
      <c r="G46" s="2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95" customHeight="1">
      <c r="A47" s="6"/>
      <c r="B47" s="38" t="s">
        <v>89</v>
      </c>
      <c r="C47" s="39" t="s">
        <v>90</v>
      </c>
      <c r="D47" s="40">
        <f>SUM(D45:D46)</f>
        <v>69000</v>
      </c>
      <c r="E47" s="40">
        <f>SUM(E45:E46)</f>
        <v>152000</v>
      </c>
      <c r="F47" s="40">
        <f>SUM(F45:F46)</f>
        <v>343000</v>
      </c>
      <c r="G47" s="2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95" customHeight="1">
      <c r="A48" s="2"/>
      <c r="B48" s="32"/>
      <c r="C48" s="32"/>
      <c r="D48" s="32"/>
      <c r="E48" s="32"/>
      <c r="F48" s="32"/>
      <c r="G48" s="2"/>
      <c r="H48" s="5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6" customHeight="1">
      <c r="A49" s="2"/>
      <c r="B49" s="5"/>
      <c r="C49" s="5"/>
      <c r="D49" s="5"/>
      <c r="E49" s="5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95" customHeight="1">
      <c r="A50" s="6"/>
      <c r="B50" s="15" t="s">
        <v>91</v>
      </c>
      <c r="C50" s="58" t="s">
        <v>92</v>
      </c>
      <c r="D50" s="24">
        <v>46</v>
      </c>
      <c r="E50" s="24">
        <v>48</v>
      </c>
      <c r="F50" s="24">
        <v>50</v>
      </c>
      <c r="G50" s="27"/>
      <c r="H50" s="59"/>
      <c r="I50" s="59"/>
      <c r="J50" s="59"/>
      <c r="K50" s="59"/>
      <c r="L50" s="5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6" customHeight="1">
      <c r="A51" s="2"/>
      <c r="B51" s="32"/>
      <c r="C51" s="32"/>
      <c r="D51" s="32"/>
      <c r="E51" s="32"/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95" customHeight="1">
      <c r="A53" s="2"/>
      <c r="B53" s="2"/>
      <c r="C53" s="2"/>
      <c r="D53" s="2"/>
      <c r="E53" s="2"/>
      <c r="F53" s="2"/>
      <c r="G53" s="2"/>
      <c r="H53" s="33"/>
      <c r="I53" s="34"/>
      <c r="J53" s="35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95" customHeight="1">
      <c r="A54" s="2"/>
      <c r="B54" s="2"/>
      <c r="C54" s="2"/>
      <c r="D54" s="2"/>
      <c r="E54" s="2"/>
      <c r="F54" s="2"/>
      <c r="G54" s="2"/>
      <c r="H54" s="33"/>
      <c r="I54" s="34"/>
      <c r="J54" s="35"/>
      <c r="K54" s="35"/>
      <c r="L54" s="3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</sheetData>
  <mergeCells count="6">
    <mergeCell ref="T2:X2"/>
    <mergeCell ref="Z2:AD2"/>
    <mergeCell ref="B2:F2"/>
    <mergeCell ref="B23:F23"/>
    <mergeCell ref="H2:L2"/>
    <mergeCell ref="N2:R2"/>
  </mergeCells>
  <pageMargins left="0" right="0" top="0" bottom="0" header="0" footer="0"/>
  <pageSetup orientation="landscape"/>
  <headerFooter>
    <oddFooter>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Latella</dc:creator>
  <cp:lastModifiedBy>5^D MERCURIO</cp:lastModifiedBy>
  <dcterms:created xsi:type="dcterms:W3CDTF">2014-02-17T09:12:04Z</dcterms:created>
  <dcterms:modified xsi:type="dcterms:W3CDTF">2014-02-17T10:51:00Z</dcterms:modified>
</cp:coreProperties>
</file>